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ндс" sheetId="3" r:id="rId1"/>
  </sheets>
  <definedNames>
    <definedName name="_xlnm.Print_Area" localSheetId="0">ндс!$A$1:$M$158</definedName>
  </definedNames>
  <calcPr calcId="162913"/>
</workbook>
</file>

<file path=xl/calcChain.xml><?xml version="1.0" encoding="utf-8"?>
<calcChain xmlns="http://schemas.openxmlformats.org/spreadsheetml/2006/main">
  <c r="M157" i="3" l="1"/>
  <c r="M156" i="3"/>
  <c r="M76" i="3"/>
  <c r="M75" i="3"/>
  <c r="M155" i="3" l="1"/>
  <c r="M154" i="3"/>
  <c r="M153" i="3"/>
  <c r="M139" i="3"/>
  <c r="M136" i="3"/>
  <c r="M132" i="3"/>
  <c r="M131" i="3"/>
  <c r="M130" i="3"/>
  <c r="M129" i="3"/>
  <c r="M128" i="3"/>
  <c r="K127" i="3"/>
  <c r="M127" i="3" s="1"/>
  <c r="M126" i="3"/>
  <c r="M125" i="3"/>
  <c r="M124" i="3"/>
  <c r="M123" i="3"/>
  <c r="M121" i="3"/>
  <c r="M120" i="3"/>
  <c r="K119" i="3"/>
  <c r="M119" i="3" s="1"/>
  <c r="M118" i="3"/>
  <c r="M117" i="3"/>
  <c r="M115" i="3"/>
  <c r="M114" i="3"/>
  <c r="M113" i="3"/>
  <c r="K112" i="3"/>
  <c r="M105" i="3"/>
  <c r="M102" i="3"/>
  <c r="M97" i="3"/>
  <c r="K95" i="3"/>
  <c r="M95" i="3" s="1"/>
  <c r="M91" i="3"/>
  <c r="M88" i="3"/>
  <c r="K85" i="3"/>
  <c r="M85" i="3" s="1"/>
  <c r="M73" i="3"/>
  <c r="M72" i="3"/>
  <c r="M60" i="3"/>
  <c r="M57" i="3"/>
  <c r="M56" i="3"/>
  <c r="M55" i="3"/>
  <c r="M54" i="3"/>
  <c r="M53" i="3"/>
  <c r="M51" i="3"/>
  <c r="M50" i="3"/>
  <c r="K49" i="3"/>
  <c r="M49" i="3" s="1"/>
  <c r="M48" i="3"/>
  <c r="M47" i="3"/>
  <c r="M44" i="3"/>
  <c r="M43" i="3"/>
  <c r="M41" i="3"/>
  <c r="M40" i="3"/>
  <c r="K39" i="3"/>
  <c r="M39" i="3" s="1"/>
  <c r="M38" i="3"/>
  <c r="M37" i="3"/>
  <c r="M35" i="3"/>
  <c r="M34" i="3"/>
  <c r="M33" i="3"/>
  <c r="K32" i="3"/>
  <c r="M27" i="3"/>
  <c r="M25" i="3"/>
  <c r="M20" i="3"/>
  <c r="K18" i="3"/>
  <c r="M18" i="3" s="1"/>
  <c r="M14" i="3"/>
  <c r="M11" i="3"/>
  <c r="K8" i="3"/>
  <c r="M8" i="3" s="1"/>
  <c r="K31" i="3" l="1"/>
  <c r="K110" i="3"/>
  <c r="K158" i="3" s="1"/>
  <c r="K77" i="3"/>
  <c r="M112" i="3"/>
  <c r="M110" i="3" s="1"/>
  <c r="M158" i="3" s="1"/>
  <c r="M32" i="3"/>
  <c r="M31" i="3" s="1"/>
  <c r="M77" i="3" s="1"/>
</calcChain>
</file>

<file path=xl/sharedStrings.xml><?xml version="1.0" encoding="utf-8"?>
<sst xmlns="http://schemas.openxmlformats.org/spreadsheetml/2006/main" count="245" uniqueCount="130">
  <si>
    <t>П Е Р Е Ч Е Н Ь</t>
  </si>
  <si>
    <t>работ и услуг по содержанию общего имущества многоквартирного дома</t>
  </si>
  <si>
    <t>Наименование работ</t>
  </si>
  <si>
    <t xml:space="preserve">    Периодичность</t>
  </si>
  <si>
    <t>Стоимость на 1 кв.м</t>
  </si>
  <si>
    <t>общ.площади</t>
  </si>
  <si>
    <t>сумма</t>
  </si>
  <si>
    <t>м. кв. дома</t>
  </si>
  <si>
    <t xml:space="preserve"> ( руб. в месяц)</t>
  </si>
  <si>
    <t>в год</t>
  </si>
  <si>
    <t>1. Работы, необходимые для надлежащего содержания несущих конструкций</t>
  </si>
  <si>
    <t>(фундаментов, стен, перекрытий и покрытий,лестниц,крыш) и ненесущих</t>
  </si>
  <si>
    <t>(перегородок,внутренней отделки, полов) конструкций МКД</t>
  </si>
  <si>
    <t>проверка состояния, выявление повреждений,проведение сезонных осмотров</t>
  </si>
  <si>
    <t>2 раза в год</t>
  </si>
  <si>
    <t>при выявлении повреждений и нарушений разработка плана (при необходимости) ,</t>
  </si>
  <si>
    <t>по мере  необходимости</t>
  </si>
  <si>
    <t>проведение восстановительных работ</t>
  </si>
  <si>
    <t xml:space="preserve">плановые и частичные осмотры элементов и помещений </t>
  </si>
  <si>
    <t>1 раз в год</t>
  </si>
  <si>
    <t>проверка и при необходимости очистка кровли от скопления снега и наледи</t>
  </si>
  <si>
    <t xml:space="preserve">проверка и при необходимости очистка кровли и водоотводящих устройств </t>
  </si>
  <si>
    <t>от мусора, грязи и наледи, препятствующих стоку дождевых и талых вод</t>
  </si>
  <si>
    <t xml:space="preserve">2. Работы, необходимые для надлежащего содержания оборудования </t>
  </si>
  <si>
    <t>и инженерно-технического обеспечения, входящих в состав общего имущества</t>
  </si>
  <si>
    <t>проверка исправности, работоспособности,технического состояния, проведение</t>
  </si>
  <si>
    <t>сезонных осмотров</t>
  </si>
  <si>
    <t>плановые и частичные осмотры систем водоснабжения, канализации</t>
  </si>
  <si>
    <t>плановые и частичные осмотры системы отопления</t>
  </si>
  <si>
    <t>постоянный контроль параметров теплоносителя  (давления, температуры, расхода)</t>
  </si>
  <si>
    <t>в течении</t>
  </si>
  <si>
    <t>отопительного периода</t>
  </si>
  <si>
    <t xml:space="preserve">испытания на прочность и плотность (гидравлические испытания) узлов ввода и </t>
  </si>
  <si>
    <t>систем отопления, промывка и регулировка систем отопления</t>
  </si>
  <si>
    <t>удаление воздуха из системы отопления</t>
  </si>
  <si>
    <t xml:space="preserve">техническое обслуживание,регулировка, наладочные и ремонтные работы </t>
  </si>
  <si>
    <t xml:space="preserve">в соответствии с </t>
  </si>
  <si>
    <t>планом-графиком</t>
  </si>
  <si>
    <t>3. Работы и услуги по содержанию иного общего имущества</t>
  </si>
  <si>
    <t xml:space="preserve">3.1. Работы по содержанию помещений, входящих в состав общего имущества </t>
  </si>
  <si>
    <t xml:space="preserve">влажное подметание коридоров, лестничных площадок и маршей </t>
  </si>
  <si>
    <t>ежедневно</t>
  </si>
  <si>
    <t>влажная уборка тамбуров, коридоров, лестничных площадок и маршей</t>
  </si>
  <si>
    <t>2 раза в месяц</t>
  </si>
  <si>
    <t>влажная протирка подоконников,  перил лестниц, шкафов для электросчетчиков</t>
  </si>
  <si>
    <t>слаботочных устройств,почтовых ящиков, дверей</t>
  </si>
  <si>
    <t>мытье окон</t>
  </si>
  <si>
    <t>проведение дератизации, дезинсекции помещений, входящих в состав общего имущества</t>
  </si>
  <si>
    <t>3.2. Работы по содержанию земельного участка в холодный период года</t>
  </si>
  <si>
    <t>очистка крышек люков колодцев  от снега и льда толщиной слоя свыше 5 см</t>
  </si>
  <si>
    <t xml:space="preserve">сдвигание свежевыпавшего снега и очистка придомовой территории от снега и льда </t>
  </si>
  <si>
    <t xml:space="preserve">1 раз в сутки  в </t>
  </si>
  <si>
    <t>при наличии колейности свыше 5 см</t>
  </si>
  <si>
    <t>дни снегопада</t>
  </si>
  <si>
    <t xml:space="preserve">очистка придомовой территории от снега наносного происхождения </t>
  </si>
  <si>
    <t>1 раз в сутки</t>
  </si>
  <si>
    <t>очистка придомовой территории от наледи и льда</t>
  </si>
  <si>
    <t xml:space="preserve">1 раз в трое суток </t>
  </si>
  <si>
    <t>уборка крыльца и площадки перед входом в подъезд</t>
  </si>
  <si>
    <t>1 раз в неделю</t>
  </si>
  <si>
    <t>посыпка территории  в дни гололеда</t>
  </si>
  <si>
    <t xml:space="preserve">1 раз в сутки </t>
  </si>
  <si>
    <t>3.2. Работы по содержанию  придомовой территории в теплый период года</t>
  </si>
  <si>
    <t>подметание и уборка придомовой территории</t>
  </si>
  <si>
    <t>1 раз в 2  суток</t>
  </si>
  <si>
    <t>уборка и выкашивание газонов</t>
  </si>
  <si>
    <t>по мере неоходимости</t>
  </si>
  <si>
    <t>3.3. Работы по обеспечению вывоза, в том числе откачке, жидких бытовых отходов</t>
  </si>
  <si>
    <t>регулярно</t>
  </si>
  <si>
    <t>3.4. Аварийное - диспетчерское обслуживание</t>
  </si>
  <si>
    <t xml:space="preserve">обеспечение устранения аварий в соответствии с установленными предельными </t>
  </si>
  <si>
    <t>круглосуточно</t>
  </si>
  <si>
    <t>сроками на внутридомовых инженерных системах в многоквартирном доме,</t>
  </si>
  <si>
    <t>выполнения заявок населения</t>
  </si>
  <si>
    <t xml:space="preserve">3.5. Работы по обеспечению требований пожарной безопасности </t>
  </si>
  <si>
    <t>осмотры и обеспечение работоспособного состояния пожарных лестниц, лазов,</t>
  </si>
  <si>
    <t>проходов, выходов, систем аварийного освещения</t>
  </si>
  <si>
    <t>4. Управление многоквартирным домом</t>
  </si>
  <si>
    <t xml:space="preserve">прием,ведение и хранение технической документации на многоквартирный дом, </t>
  </si>
  <si>
    <t>непрерывно в</t>
  </si>
  <si>
    <t xml:space="preserve"> заключение договоров, контроль за выполнением обязательств по таким договорами,</t>
  </si>
  <si>
    <t>течении года</t>
  </si>
  <si>
    <t xml:space="preserve">подготовка предложений о выполнении плановых текущих работ по содержанию </t>
  </si>
  <si>
    <t xml:space="preserve">(на протяжении </t>
  </si>
  <si>
    <t>и ремонту, капитального ремонта, доведение до сведения  собственников ,</t>
  </si>
  <si>
    <t>срока действия</t>
  </si>
  <si>
    <t xml:space="preserve">организация работы по начислению и сбору платы за содержание и ремонт, </t>
  </si>
  <si>
    <t>договора)</t>
  </si>
  <si>
    <t>организация  работы по взысканию задолженности по оплате жилых помещений,</t>
  </si>
  <si>
    <t>предоставление информации, связанной с оказанием услуг и выполнением работ,</t>
  </si>
  <si>
    <t>ведение реестра собственников помещений в многоквартирном доме ,</t>
  </si>
  <si>
    <t xml:space="preserve">организация оказания услуг и выполнения работ, предусмотренных перечнем услуг, </t>
  </si>
  <si>
    <t>взаимодействие с органами государственной власти и органами местного</t>
  </si>
  <si>
    <t>самоуправления</t>
  </si>
  <si>
    <t xml:space="preserve">5. Проведение обязательных в отношении общего имущества мероприятий </t>
  </si>
  <si>
    <t>по мере необходимости</t>
  </si>
  <si>
    <t>по энергосбережению и повышению энергетической эффективности,</t>
  </si>
  <si>
    <t xml:space="preserve">6. Техническое обслуживание коллективных (общедомовых)  приборов учета </t>
  </si>
  <si>
    <t>1 раз в месяц</t>
  </si>
  <si>
    <t>8. Поверка приборов учета</t>
  </si>
  <si>
    <t>Итого стоимость работ и услуг по управлению и содержанию без НДС</t>
  </si>
  <si>
    <t>Итого сумма НДС</t>
  </si>
  <si>
    <t>Итого стоимость работ и услуг по управлению и содержанию с учетом НДС</t>
  </si>
  <si>
    <t>работ и услуг по содержанию и ремонту общего имущества многоквартирного дома</t>
  </si>
  <si>
    <t>3.3. Работы по содержанию  придомовой территории в теплый период года</t>
  </si>
  <si>
    <t>3.4. Работы по обеспечению вывоза, в том числе откачке, жидких бытовых отходов</t>
  </si>
  <si>
    <t>3.5. Аварийное - диспетчерское обслуживание</t>
  </si>
  <si>
    <t xml:space="preserve">3.6. Работы по обеспечению требований пожарной безопасности </t>
  </si>
  <si>
    <t>г.Тогучин, ул.Крупской 21/2</t>
  </si>
  <si>
    <t>в течении отопительного сезона</t>
  </si>
  <si>
    <t>в соответствии с планом-графиком</t>
  </si>
  <si>
    <t>очистка от мусора и промывка урн, установленных возле подъездов , уборка</t>
  </si>
  <si>
    <t>5 раз в неделю</t>
  </si>
  <si>
    <t>контейнерных площадок, расположенных на придомовой территории ои  мкд</t>
  </si>
  <si>
    <t>промывка урн 1 раз в месяц</t>
  </si>
  <si>
    <t xml:space="preserve">очистка от мусора и промывка урн, установленных возле подъездов, уборка </t>
  </si>
  <si>
    <t>контейнерных площадок, расположенных на  территории, входящей в состав  ои  мкд</t>
  </si>
  <si>
    <t>промывка урн 2 раза в месяц</t>
  </si>
  <si>
    <t>прием,ведение и хранение технической документации на многоквартирный дом, заключение</t>
  </si>
  <si>
    <t>договоров, контроль за выполнением обязательств по таким договорами, подготовка</t>
  </si>
  <si>
    <t>предложений о выполнении плановых текущих работ по содержанию и ремонту, капитального</t>
  </si>
  <si>
    <t>ремонта, доведение до сведения  собственников , организация работы по начислению</t>
  </si>
  <si>
    <t xml:space="preserve"> и сбору платы за содержание и ремонт, организация  работы по взысканию задолженности</t>
  </si>
  <si>
    <t>по оплате жилых помещений, предоставление информации, связанной с оказанием услуг</t>
  </si>
  <si>
    <t>и выполнением работ, ведение реестра собственников помещений в многоквартирном доме,</t>
  </si>
  <si>
    <t>взаимодействие с органами государственной власти и органами местного самоуправления</t>
  </si>
  <si>
    <t>7. Механизированная уборка придомовой территории</t>
  </si>
  <si>
    <t>г.Тогучин, ул.Гагарина 1</t>
  </si>
  <si>
    <t>с 18.03.2026г</t>
  </si>
  <si>
    <t>с 01.04.2026г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</si>
</sst>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2" fontId="2" fillId="0" borderId="4" xfId="0" applyNumberFormat="1" applyFont="1" applyBorder="1"/>
    <xf numFmtId="0" fontId="2" fillId="0" borderId="5" xfId="0" applyFont="1" applyBorder="1"/>
    <xf numFmtId="0" fontId="2" fillId="0" borderId="0" xfId="0" applyFont="1" applyBorder="1"/>
    <xf numFmtId="0" fontId="2" fillId="0" borderId="6" xfId="0" applyFont="1" applyBorder="1"/>
    <xf numFmtId="2" fontId="2" fillId="0" borderId="7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1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2" fillId="0" borderId="13" xfId="0" applyFont="1" applyBorder="1"/>
    <xf numFmtId="0" fontId="2" fillId="0" borderId="14" xfId="0" applyFont="1" applyBorder="1"/>
    <xf numFmtId="2" fontId="2" fillId="0" borderId="16" xfId="0" applyNumberFormat="1" applyFont="1" applyBorder="1"/>
    <xf numFmtId="0" fontId="1" fillId="0" borderId="17" xfId="0" applyFont="1" applyBorder="1"/>
    <xf numFmtId="0" fontId="3" fillId="0" borderId="0" xfId="0" applyFont="1" applyBorder="1"/>
    <xf numFmtId="0" fontId="3" fillId="0" borderId="6" xfId="0" applyFont="1" applyBorder="1"/>
    <xf numFmtId="2" fontId="2" fillId="0" borderId="18" xfId="0" applyNumberFormat="1" applyFont="1" applyBorder="1"/>
    <xf numFmtId="0" fontId="1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2" fillId="0" borderId="20" xfId="0" applyFont="1" applyBorder="1"/>
    <xf numFmtId="0" fontId="2" fillId="0" borderId="21" xfId="0" applyFont="1" applyBorder="1"/>
    <xf numFmtId="2" fontId="2" fillId="0" borderId="22" xfId="0" applyNumberFormat="1" applyFont="1" applyBorder="1"/>
    <xf numFmtId="0" fontId="4" fillId="0" borderId="8" xfId="0" applyFont="1" applyBorder="1"/>
    <xf numFmtId="0" fontId="2" fillId="0" borderId="23" xfId="0" applyFont="1" applyBorder="1"/>
    <xf numFmtId="0" fontId="2" fillId="0" borderId="9" xfId="0" applyFont="1" applyBorder="1"/>
    <xf numFmtId="2" fontId="2" fillId="0" borderId="7" xfId="0" applyNumberFormat="1" applyFont="1" applyBorder="1"/>
    <xf numFmtId="0" fontId="4" fillId="0" borderId="5" xfId="0" applyFont="1" applyBorder="1"/>
    <xf numFmtId="0" fontId="4" fillId="0" borderId="24" xfId="0" applyFont="1" applyBorder="1"/>
    <xf numFmtId="0" fontId="2" fillId="0" borderId="26" xfId="0" applyFont="1" applyBorder="1"/>
    <xf numFmtId="0" fontId="2" fillId="0" borderId="25" xfId="0" applyFont="1" applyBorder="1"/>
    <xf numFmtId="0" fontId="4" fillId="0" borderId="1" xfId="0" applyFont="1" applyBorder="1"/>
    <xf numFmtId="0" fontId="4" fillId="0" borderId="23" xfId="0" applyFont="1" applyBorder="1"/>
    <xf numFmtId="0" fontId="4" fillId="0" borderId="9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27" xfId="0" applyFont="1" applyBorder="1"/>
    <xf numFmtId="0" fontId="1" fillId="0" borderId="20" xfId="0" applyFont="1" applyBorder="1"/>
    <xf numFmtId="0" fontId="1" fillId="0" borderId="21" xfId="0" applyFont="1" applyBorder="1"/>
    <xf numFmtId="0" fontId="2" fillId="0" borderId="28" xfId="0" applyFont="1" applyBorder="1"/>
    <xf numFmtId="0" fontId="4" fillId="0" borderId="0" xfId="0" applyFont="1" applyBorder="1"/>
    <xf numFmtId="0" fontId="4" fillId="0" borderId="6" xfId="0" applyFont="1" applyBorder="1"/>
    <xf numFmtId="0" fontId="4" fillId="0" borderId="2" xfId="0" applyFont="1" applyBorder="1"/>
    <xf numFmtId="0" fontId="4" fillId="0" borderId="3" xfId="0" applyFont="1" applyBorder="1"/>
    <xf numFmtId="2" fontId="2" fillId="0" borderId="30" xfId="0" applyNumberFormat="1" applyFont="1" applyBorder="1"/>
    <xf numFmtId="0" fontId="3" fillId="0" borderId="12" xfId="0" applyFont="1" applyBorder="1"/>
    <xf numFmtId="0" fontId="2" fillId="0" borderId="19" xfId="0" applyFont="1" applyBorder="1"/>
    <xf numFmtId="0" fontId="2" fillId="0" borderId="32" xfId="0" applyFont="1" applyBorder="1"/>
    <xf numFmtId="0" fontId="2" fillId="0" borderId="33" xfId="0" applyFont="1" applyBorder="1"/>
    <xf numFmtId="2" fontId="2" fillId="0" borderId="35" xfId="0" applyNumberFormat="1" applyFont="1" applyBorder="1"/>
    <xf numFmtId="0" fontId="4" fillId="0" borderId="26" xfId="0" applyFont="1" applyBorder="1"/>
    <xf numFmtId="0" fontId="4" fillId="0" borderId="25" xfId="0" applyFont="1" applyBorder="1"/>
    <xf numFmtId="0" fontId="4" fillId="0" borderId="8" xfId="0" applyFont="1" applyFill="1" applyBorder="1"/>
    <xf numFmtId="0" fontId="2" fillId="0" borderId="8" xfId="0" applyFont="1" applyBorder="1"/>
    <xf numFmtId="0" fontId="2" fillId="0" borderId="15" xfId="0" applyFont="1" applyBorder="1"/>
    <xf numFmtId="2" fontId="2" fillId="0" borderId="36" xfId="0" applyNumberFormat="1" applyFont="1" applyBorder="1"/>
    <xf numFmtId="0" fontId="2" fillId="0" borderId="34" xfId="0" applyFont="1" applyBorder="1"/>
    <xf numFmtId="0" fontId="2" fillId="0" borderId="37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4" fillId="0" borderId="0" xfId="0" applyFont="1"/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2" fillId="0" borderId="29" xfId="0" applyFont="1" applyBorder="1"/>
    <xf numFmtId="2" fontId="2" fillId="0" borderId="37" xfId="0" applyNumberFormat="1" applyFont="1" applyBorder="1"/>
    <xf numFmtId="0" fontId="2" fillId="0" borderId="12" xfId="0" applyFont="1" applyBorder="1"/>
    <xf numFmtId="0" fontId="2" fillId="0" borderId="31" xfId="0" applyFont="1" applyBorder="1"/>
    <xf numFmtId="2" fontId="2" fillId="0" borderId="0" xfId="0" applyNumberFormat="1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4" fillId="0" borderId="12" xfId="0" applyNumberFormat="1" applyFont="1" applyBorder="1" applyAlignment="1"/>
    <xf numFmtId="4" fontId="2" fillId="0" borderId="44" xfId="0" applyNumberFormat="1" applyFont="1" applyBorder="1" applyAlignment="1">
      <alignment horizontal="right" wrapText="1"/>
    </xf>
    <xf numFmtId="2" fontId="2" fillId="0" borderId="43" xfId="0" applyNumberFormat="1" applyFont="1" applyBorder="1"/>
    <xf numFmtId="2" fontId="2" fillId="0" borderId="41" xfId="0" applyNumberFormat="1" applyFont="1" applyBorder="1"/>
    <xf numFmtId="2" fontId="2" fillId="0" borderId="13" xfId="0" applyNumberFormat="1" applyFont="1" applyBorder="1"/>
    <xf numFmtId="2" fontId="4" fillId="0" borderId="13" xfId="0" applyNumberFormat="1" applyFont="1" applyBorder="1" applyAlignment="1"/>
    <xf numFmtId="4" fontId="2" fillId="0" borderId="25" xfId="0" applyNumberFormat="1" applyFont="1" applyBorder="1" applyAlignment="1">
      <alignment horizontal="right" wrapText="1"/>
    </xf>
    <xf numFmtId="0" fontId="2" fillId="0" borderId="44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4" fontId="2" fillId="0" borderId="46" xfId="0" applyNumberFormat="1" applyFont="1" applyBorder="1" applyAlignment="1">
      <alignment horizontal="center" wrapText="1"/>
    </xf>
    <xf numFmtId="4" fontId="2" fillId="0" borderId="47" xfId="0" applyNumberFormat="1" applyFont="1" applyBorder="1" applyAlignment="1">
      <alignment horizontal="center" wrapText="1"/>
    </xf>
    <xf numFmtId="0" fontId="1" fillId="0" borderId="44" xfId="0" applyFont="1" applyBorder="1" applyAlignment="1">
      <alignment horizontal="left"/>
    </xf>
    <xf numFmtId="0" fontId="3" fillId="0" borderId="44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4" fontId="2" fillId="0" borderId="48" xfId="0" applyNumberFormat="1" applyFont="1" applyBorder="1" applyAlignment="1">
      <alignment horizontal="center" wrapText="1"/>
    </xf>
    <xf numFmtId="4" fontId="2" fillId="0" borderId="45" xfId="0" applyNumberFormat="1" applyFont="1" applyBorder="1" applyAlignment="1">
      <alignment horizontal="center" wrapText="1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2" fontId="4" fillId="0" borderId="27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31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2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left"/>
    </xf>
    <xf numFmtId="2" fontId="3" fillId="0" borderId="34" xfId="0" applyNumberFormat="1" applyFont="1" applyBorder="1" applyAlignment="1">
      <alignment horizontal="center"/>
    </xf>
    <xf numFmtId="2" fontId="3" fillId="0" borderId="32" xfId="0" applyNumberFormat="1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2" fontId="3" fillId="2" borderId="34" xfId="0" applyNumberFormat="1" applyFont="1" applyFill="1" applyBorder="1" applyAlignment="1">
      <alignment horizontal="center"/>
    </xf>
    <xf numFmtId="2" fontId="3" fillId="2" borderId="32" xfId="0" applyNumberFormat="1" applyFont="1" applyFill="1" applyBorder="1" applyAlignment="1">
      <alignment horizontal="center"/>
    </xf>
    <xf numFmtId="49" fontId="1" fillId="0" borderId="31" xfId="0" applyNumberFormat="1" applyFont="1" applyBorder="1" applyAlignment="1">
      <alignment horizontal="left"/>
    </xf>
    <xf numFmtId="49" fontId="1" fillId="0" borderId="32" xfId="0" applyNumberFormat="1" applyFont="1" applyBorder="1" applyAlignment="1">
      <alignment horizontal="left"/>
    </xf>
    <xf numFmtId="49" fontId="1" fillId="0" borderId="33" xfId="0" applyNumberFormat="1" applyFont="1" applyBorder="1" applyAlignment="1">
      <alignment horizontal="left"/>
    </xf>
    <xf numFmtId="2" fontId="3" fillId="0" borderId="31" xfId="0" applyNumberFormat="1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2" fontId="2" fillId="0" borderId="29" xfId="0" applyNumberFormat="1" applyFont="1" applyBorder="1" applyAlignment="1">
      <alignment horizontal="center"/>
    </xf>
    <xf numFmtId="2" fontId="2" fillId="0" borderId="20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0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2" fontId="1" fillId="2" borderId="31" xfId="0" applyNumberFormat="1" applyFont="1" applyFill="1" applyBorder="1" applyAlignment="1">
      <alignment horizontal="center"/>
    </xf>
    <xf numFmtId="2" fontId="1" fillId="2" borderId="37" xfId="0" applyNumberFormat="1" applyFont="1" applyFill="1" applyBorder="1" applyAlignment="1">
      <alignment horizontal="center"/>
    </xf>
    <xf numFmtId="0" fontId="1" fillId="0" borderId="40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3" fillId="0" borderId="4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2" fontId="3" fillId="0" borderId="33" xfId="0" applyNumberFormat="1" applyFont="1" applyBorder="1" applyAlignment="1">
      <alignment horizontal="center"/>
    </xf>
    <xf numFmtId="2" fontId="3" fillId="0" borderId="34" xfId="0" applyNumberFormat="1" applyFont="1" applyFill="1" applyBorder="1" applyAlignment="1">
      <alignment horizontal="center"/>
    </xf>
    <xf numFmtId="2" fontId="3" fillId="0" borderId="33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21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4" fontId="3" fillId="0" borderId="2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8"/>
  <sheetViews>
    <sheetView tabSelected="1" view="pageBreakPreview" zoomScale="90" zoomScaleNormal="100" zoomScaleSheetLayoutView="90" workbookViewId="0">
      <selection activeCell="F86" sqref="F86"/>
    </sheetView>
  </sheetViews>
  <sheetFormatPr defaultRowHeight="15.75" x14ac:dyDescent="0.25"/>
  <cols>
    <col min="1" max="7" width="9.140625" style="1"/>
    <col min="8" max="8" width="23.28515625" style="1" customWidth="1"/>
    <col min="9" max="9" width="29.140625" style="1" customWidth="1"/>
    <col min="10" max="10" width="9.140625" style="1" hidden="1" customWidth="1"/>
    <col min="11" max="11" width="15.42578125" style="1" bestFit="1" customWidth="1"/>
    <col min="12" max="12" width="4" style="1" customWidth="1"/>
    <col min="13" max="13" width="12.85546875" style="1" customWidth="1"/>
    <col min="14" max="14" width="14.140625" style="1" bestFit="1" customWidth="1"/>
    <col min="15" max="16384" width="9.140625" style="1"/>
  </cols>
  <sheetData>
    <row r="1" spans="1:13" x14ac:dyDescent="0.25">
      <c r="A1" s="163" t="s">
        <v>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13" x14ac:dyDescent="0.25">
      <c r="A2" s="164" t="s">
        <v>103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</row>
    <row r="3" spans="1:13" x14ac:dyDescent="0.25">
      <c r="A3" s="2"/>
      <c r="B3" s="2"/>
      <c r="C3" s="2"/>
      <c r="D3" s="2"/>
      <c r="E3" s="2"/>
      <c r="F3" s="2" t="s">
        <v>108</v>
      </c>
      <c r="G3" s="2"/>
      <c r="H3" s="2"/>
      <c r="I3" s="2"/>
      <c r="J3" s="2"/>
      <c r="K3" s="186" t="s">
        <v>129</v>
      </c>
      <c r="L3" s="186"/>
    </row>
    <row r="4" spans="1:13" x14ac:dyDescent="0.25">
      <c r="A4" s="4"/>
      <c r="B4" s="5"/>
      <c r="C4" s="165" t="s">
        <v>2</v>
      </c>
      <c r="D4" s="165"/>
      <c r="E4" s="165"/>
      <c r="F4" s="5"/>
      <c r="G4" s="5"/>
      <c r="H4" s="6"/>
      <c r="I4" s="151" t="s">
        <v>3</v>
      </c>
      <c r="J4" s="152"/>
      <c r="K4" s="151" t="s">
        <v>4</v>
      </c>
      <c r="L4" s="152"/>
      <c r="M4" s="7"/>
    </row>
    <row r="5" spans="1:13" x14ac:dyDescent="0.25">
      <c r="A5" s="8"/>
      <c r="B5" s="9"/>
      <c r="C5" s="9"/>
      <c r="D5" s="9"/>
      <c r="E5" s="9"/>
      <c r="F5" s="9"/>
      <c r="G5" s="9"/>
      <c r="H5" s="10"/>
      <c r="I5" s="9"/>
      <c r="J5" s="10"/>
      <c r="K5" s="111" t="s">
        <v>5</v>
      </c>
      <c r="L5" s="112"/>
      <c r="M5" s="11" t="s">
        <v>6</v>
      </c>
    </row>
    <row r="6" spans="1:13" x14ac:dyDescent="0.25">
      <c r="A6" s="8"/>
      <c r="B6" s="9"/>
      <c r="C6" s="9"/>
      <c r="D6" s="9"/>
      <c r="E6" s="9"/>
      <c r="F6" s="9"/>
      <c r="G6" s="9"/>
      <c r="H6" s="10"/>
      <c r="I6" s="111" t="s">
        <v>7</v>
      </c>
      <c r="J6" s="112"/>
      <c r="K6" s="147" t="s">
        <v>8</v>
      </c>
      <c r="L6" s="148"/>
      <c r="M6" s="11" t="s">
        <v>9</v>
      </c>
    </row>
    <row r="7" spans="1:13" ht="16.5" thickBot="1" x14ac:dyDescent="0.3">
      <c r="A7" s="4"/>
      <c r="B7" s="5"/>
      <c r="C7" s="5"/>
      <c r="D7" s="5"/>
      <c r="E7" s="5"/>
      <c r="F7" s="5"/>
      <c r="G7" s="5"/>
      <c r="H7" s="6"/>
      <c r="I7" s="159">
        <v>1391.2</v>
      </c>
      <c r="J7" s="160"/>
      <c r="K7" s="139"/>
      <c r="L7" s="140"/>
      <c r="M7" s="12"/>
    </row>
    <row r="8" spans="1:13" x14ac:dyDescent="0.25">
      <c r="A8" s="13" t="s">
        <v>10</v>
      </c>
      <c r="B8" s="14"/>
      <c r="C8" s="14"/>
      <c r="D8" s="14"/>
      <c r="E8" s="14"/>
      <c r="F8" s="14"/>
      <c r="G8" s="14"/>
      <c r="H8" s="15"/>
      <c r="I8" s="16"/>
      <c r="J8" s="17"/>
      <c r="K8" s="162">
        <f>K11+K14</f>
        <v>10.49</v>
      </c>
      <c r="L8" s="185"/>
      <c r="M8" s="18">
        <f>K8*12*I7</f>
        <v>175124.25599999999</v>
      </c>
    </row>
    <row r="9" spans="1:13" x14ac:dyDescent="0.25">
      <c r="A9" s="19" t="s">
        <v>11</v>
      </c>
      <c r="B9" s="20"/>
      <c r="C9" s="20"/>
      <c r="D9" s="20"/>
      <c r="E9" s="20"/>
      <c r="F9" s="20"/>
      <c r="G9" s="20"/>
      <c r="H9" s="21"/>
      <c r="I9" s="9"/>
      <c r="J9" s="10"/>
      <c r="K9" s="9"/>
      <c r="L9" s="10"/>
      <c r="M9" s="22"/>
    </row>
    <row r="10" spans="1:13" ht="16.5" thickBot="1" x14ac:dyDescent="0.3">
      <c r="A10" s="23" t="s">
        <v>12</v>
      </c>
      <c r="B10" s="24"/>
      <c r="C10" s="24"/>
      <c r="D10" s="24"/>
      <c r="E10" s="24"/>
      <c r="F10" s="24"/>
      <c r="G10" s="24"/>
      <c r="H10" s="25"/>
      <c r="I10" s="26"/>
      <c r="J10" s="27"/>
      <c r="K10" s="26"/>
      <c r="L10" s="27"/>
      <c r="M10" s="28"/>
    </row>
    <row r="11" spans="1:13" x14ac:dyDescent="0.25">
      <c r="A11" s="29" t="s">
        <v>13</v>
      </c>
      <c r="B11" s="30"/>
      <c r="C11" s="30"/>
      <c r="D11" s="30"/>
      <c r="E11" s="30"/>
      <c r="F11" s="30"/>
      <c r="G11" s="30"/>
      <c r="H11" s="31"/>
      <c r="I11" s="147" t="s">
        <v>14</v>
      </c>
      <c r="J11" s="148"/>
      <c r="K11" s="116">
        <v>6.57</v>
      </c>
      <c r="L11" s="117"/>
      <c r="M11" s="32">
        <f>K11*12*I7</f>
        <v>109682.20800000001</v>
      </c>
    </row>
    <row r="12" spans="1:13" x14ac:dyDescent="0.25">
      <c r="A12" s="33" t="s">
        <v>15</v>
      </c>
      <c r="B12" s="9"/>
      <c r="C12" s="9"/>
      <c r="D12" s="9"/>
      <c r="E12" s="9"/>
      <c r="F12" s="9"/>
      <c r="G12" s="9"/>
      <c r="H12" s="10"/>
      <c r="I12" s="111" t="s">
        <v>16</v>
      </c>
      <c r="J12" s="112"/>
      <c r="L12" s="10"/>
      <c r="M12" s="32"/>
    </row>
    <row r="13" spans="1:13" x14ac:dyDescent="0.25">
      <c r="A13" s="29" t="s">
        <v>17</v>
      </c>
      <c r="B13" s="30"/>
      <c r="C13" s="30"/>
      <c r="D13" s="30"/>
      <c r="E13" s="30"/>
      <c r="F13" s="30"/>
      <c r="G13" s="30"/>
      <c r="H13" s="31"/>
      <c r="I13" s="147"/>
      <c r="J13" s="148"/>
      <c r="L13" s="10"/>
      <c r="M13" s="32"/>
    </row>
    <row r="14" spans="1:13" x14ac:dyDescent="0.25">
      <c r="A14" s="29" t="s">
        <v>18</v>
      </c>
      <c r="B14" s="30"/>
      <c r="C14" s="30"/>
      <c r="D14" s="30"/>
      <c r="E14" s="30"/>
      <c r="F14" s="30"/>
      <c r="G14" s="30"/>
      <c r="H14" s="31"/>
      <c r="I14" s="143" t="s">
        <v>19</v>
      </c>
      <c r="J14" s="144"/>
      <c r="K14" s="111">
        <v>3.92</v>
      </c>
      <c r="L14" s="112"/>
      <c r="M14" s="32">
        <f>K14*12*I7</f>
        <v>65442.048000000003</v>
      </c>
    </row>
    <row r="15" spans="1:13" x14ac:dyDescent="0.25">
      <c r="A15" s="34" t="s">
        <v>20</v>
      </c>
      <c r="B15" s="35"/>
      <c r="C15" s="35"/>
      <c r="D15" s="35"/>
      <c r="E15" s="35"/>
      <c r="F15" s="35"/>
      <c r="G15" s="35"/>
      <c r="H15" s="36"/>
      <c r="I15" s="111" t="s">
        <v>16</v>
      </c>
      <c r="J15" s="112"/>
      <c r="K15" s="2"/>
      <c r="L15" s="21"/>
      <c r="M15" s="32"/>
    </row>
    <row r="16" spans="1:13" x14ac:dyDescent="0.25">
      <c r="A16" s="37" t="s">
        <v>21</v>
      </c>
      <c r="B16" s="5"/>
      <c r="C16" s="5"/>
      <c r="D16" s="5"/>
      <c r="E16" s="5"/>
      <c r="F16" s="5"/>
      <c r="G16" s="5"/>
      <c r="H16" s="6"/>
      <c r="I16" s="111"/>
      <c r="J16" s="112"/>
      <c r="L16" s="10"/>
      <c r="M16" s="32"/>
    </row>
    <row r="17" spans="1:13" ht="16.5" thickBot="1" x14ac:dyDescent="0.3">
      <c r="A17" s="29" t="s">
        <v>22</v>
      </c>
      <c r="B17" s="38"/>
      <c r="C17" s="38"/>
      <c r="D17" s="38"/>
      <c r="E17" s="38"/>
      <c r="F17" s="38"/>
      <c r="G17" s="38"/>
      <c r="H17" s="39"/>
      <c r="I17" s="30"/>
      <c r="J17" s="31"/>
      <c r="K17" s="137"/>
      <c r="L17" s="181"/>
      <c r="M17" s="32"/>
    </row>
    <row r="18" spans="1:13" x14ac:dyDescent="0.25">
      <c r="A18" s="13" t="s">
        <v>23</v>
      </c>
      <c r="B18" s="40"/>
      <c r="C18" s="40"/>
      <c r="D18" s="40"/>
      <c r="E18" s="40"/>
      <c r="F18" s="40"/>
      <c r="G18" s="40"/>
      <c r="H18" s="41"/>
      <c r="I18" s="16"/>
      <c r="J18" s="42"/>
      <c r="K18" s="157">
        <f>K20+K25+K27</f>
        <v>9.14</v>
      </c>
      <c r="L18" s="185"/>
      <c r="M18" s="18">
        <f>K18*12*I7</f>
        <v>152586.81600000002</v>
      </c>
    </row>
    <row r="19" spans="1:13" ht="16.5" thickBot="1" x14ac:dyDescent="0.3">
      <c r="A19" s="23" t="s">
        <v>24</v>
      </c>
      <c r="B19" s="43"/>
      <c r="C19" s="43"/>
      <c r="D19" s="43"/>
      <c r="E19" s="43"/>
      <c r="F19" s="43"/>
      <c r="G19" s="43"/>
      <c r="H19" s="44"/>
      <c r="I19" s="26"/>
      <c r="J19" s="45"/>
      <c r="K19" s="26"/>
      <c r="L19" s="27"/>
      <c r="M19" s="28"/>
    </row>
    <row r="20" spans="1:13" x14ac:dyDescent="0.25">
      <c r="A20" s="33" t="s">
        <v>25</v>
      </c>
      <c r="B20" s="46"/>
      <c r="C20" s="46"/>
      <c r="D20" s="46"/>
      <c r="E20" s="46"/>
      <c r="F20" s="46"/>
      <c r="G20" s="46"/>
      <c r="H20" s="47"/>
      <c r="I20" s="111" t="s">
        <v>14</v>
      </c>
      <c r="J20" s="112"/>
      <c r="K20" s="116">
        <v>3.9</v>
      </c>
      <c r="L20" s="117"/>
      <c r="M20" s="32">
        <f>K20*12*I7</f>
        <v>65108.159999999996</v>
      </c>
    </row>
    <row r="21" spans="1:13" x14ac:dyDescent="0.25">
      <c r="A21" s="29" t="s">
        <v>26</v>
      </c>
      <c r="B21" s="38"/>
      <c r="C21" s="38"/>
      <c r="D21" s="38"/>
      <c r="E21" s="38"/>
      <c r="F21" s="38"/>
      <c r="G21" s="38"/>
      <c r="H21" s="39"/>
      <c r="I21" s="81"/>
      <c r="J21" s="82"/>
      <c r="L21" s="10"/>
      <c r="M21" s="32"/>
    </row>
    <row r="22" spans="1:13" x14ac:dyDescent="0.25">
      <c r="A22" s="33" t="s">
        <v>15</v>
      </c>
      <c r="B22" s="9"/>
      <c r="C22" s="9"/>
      <c r="D22" s="9"/>
      <c r="E22" s="9"/>
      <c r="F22" s="9"/>
      <c r="G22" s="9"/>
      <c r="H22" s="10"/>
      <c r="I22" s="111" t="s">
        <v>16</v>
      </c>
      <c r="J22" s="112"/>
      <c r="L22" s="10"/>
      <c r="M22" s="32"/>
    </row>
    <row r="23" spans="1:13" x14ac:dyDescent="0.25">
      <c r="A23" s="29" t="s">
        <v>17</v>
      </c>
      <c r="B23" s="30"/>
      <c r="C23" s="30"/>
      <c r="D23" s="30"/>
      <c r="E23" s="30"/>
      <c r="F23" s="30"/>
      <c r="G23" s="30"/>
      <c r="H23" s="31"/>
      <c r="I23" s="147"/>
      <c r="J23" s="148"/>
      <c r="L23" s="10"/>
      <c r="M23" s="32"/>
    </row>
    <row r="24" spans="1:13" x14ac:dyDescent="0.25">
      <c r="A24" s="34" t="s">
        <v>27</v>
      </c>
      <c r="B24" s="35"/>
      <c r="C24" s="36"/>
      <c r="D24" s="9"/>
      <c r="E24" s="9"/>
      <c r="F24" s="9"/>
      <c r="G24" s="9"/>
      <c r="H24" s="10"/>
      <c r="I24" s="111" t="s">
        <v>16</v>
      </c>
      <c r="J24" s="112"/>
      <c r="L24" s="10"/>
      <c r="M24" s="32"/>
    </row>
    <row r="25" spans="1:13" x14ac:dyDescent="0.25">
      <c r="A25" s="33" t="s">
        <v>28</v>
      </c>
      <c r="B25" s="9"/>
      <c r="C25" s="9"/>
      <c r="D25" s="35"/>
      <c r="E25" s="35"/>
      <c r="F25" s="35"/>
      <c r="G25" s="35"/>
      <c r="H25" s="36"/>
      <c r="I25" s="143" t="s">
        <v>19</v>
      </c>
      <c r="J25" s="144"/>
      <c r="K25" s="111">
        <v>2</v>
      </c>
      <c r="L25" s="112"/>
      <c r="M25" s="32">
        <f>K25*12*I7</f>
        <v>33388.800000000003</v>
      </c>
    </row>
    <row r="26" spans="1:13" x14ac:dyDescent="0.25">
      <c r="A26" s="37" t="s">
        <v>29</v>
      </c>
      <c r="B26" s="48"/>
      <c r="C26" s="48"/>
      <c r="D26" s="48"/>
      <c r="E26" s="48"/>
      <c r="F26" s="48"/>
      <c r="G26" s="48"/>
      <c r="H26" s="49"/>
      <c r="I26" s="151" t="s">
        <v>109</v>
      </c>
      <c r="J26" s="152"/>
      <c r="L26" s="10"/>
      <c r="M26" s="32"/>
    </row>
    <row r="27" spans="1:13" x14ac:dyDescent="0.25">
      <c r="A27" s="37" t="s">
        <v>32</v>
      </c>
      <c r="B27" s="48"/>
      <c r="C27" s="48"/>
      <c r="D27" s="48"/>
      <c r="E27" s="48"/>
      <c r="F27" s="48"/>
      <c r="G27" s="48"/>
      <c r="H27" s="49"/>
      <c r="I27" s="151" t="s">
        <v>19</v>
      </c>
      <c r="J27" s="152"/>
      <c r="K27" s="111">
        <v>3.24</v>
      </c>
      <c r="L27" s="112"/>
      <c r="M27" s="32">
        <f>K27*12*I7</f>
        <v>54089.856000000007</v>
      </c>
    </row>
    <row r="28" spans="1:13" x14ac:dyDescent="0.25">
      <c r="A28" s="29" t="s">
        <v>33</v>
      </c>
      <c r="B28" s="38"/>
      <c r="C28" s="38"/>
      <c r="D28" s="38"/>
      <c r="E28" s="38"/>
      <c r="F28" s="38"/>
      <c r="G28" s="38"/>
      <c r="H28" s="39"/>
      <c r="I28" s="30"/>
      <c r="J28" s="31"/>
      <c r="L28" s="10"/>
      <c r="M28" s="32"/>
    </row>
    <row r="29" spans="1:13" x14ac:dyDescent="0.25">
      <c r="A29" s="37" t="s">
        <v>34</v>
      </c>
      <c r="B29" s="48"/>
      <c r="C29" s="48"/>
      <c r="D29" s="48"/>
      <c r="E29" s="48"/>
      <c r="F29" s="48"/>
      <c r="G29" s="48"/>
      <c r="H29" s="49"/>
      <c r="I29" s="111" t="s">
        <v>16</v>
      </c>
      <c r="J29" s="112"/>
      <c r="L29" s="10"/>
      <c r="M29" s="32"/>
    </row>
    <row r="30" spans="1:13" ht="16.5" thickBot="1" x14ac:dyDescent="0.3">
      <c r="A30" s="37" t="s">
        <v>35</v>
      </c>
      <c r="B30" s="48"/>
      <c r="C30" s="48"/>
      <c r="D30" s="48"/>
      <c r="E30" s="48"/>
      <c r="F30" s="48"/>
      <c r="G30" s="48"/>
      <c r="H30" s="49"/>
      <c r="I30" s="151" t="s">
        <v>110</v>
      </c>
      <c r="J30" s="152"/>
      <c r="K30" s="5"/>
      <c r="L30" s="6"/>
      <c r="M30" s="7"/>
    </row>
    <row r="31" spans="1:13" ht="16.5" thickBot="1" x14ac:dyDescent="0.3">
      <c r="A31" s="51" t="s">
        <v>38</v>
      </c>
      <c r="B31" s="14"/>
      <c r="C31" s="14"/>
      <c r="D31" s="14"/>
      <c r="E31" s="14"/>
      <c r="F31" s="14"/>
      <c r="G31" s="16"/>
      <c r="H31" s="17"/>
      <c r="I31" s="16"/>
      <c r="J31" s="17"/>
      <c r="K31" s="154">
        <f>K32+K39+K49+K55+K56+K57</f>
        <v>75.190000000000012</v>
      </c>
      <c r="L31" s="185"/>
      <c r="M31" s="18">
        <f>M32+M39+M49+M55+M56+M57</f>
        <v>1255251.9360000002</v>
      </c>
    </row>
    <row r="32" spans="1:13" ht="16.5" thickBot="1" x14ac:dyDescent="0.3">
      <c r="A32" s="118" t="s">
        <v>39</v>
      </c>
      <c r="B32" s="119"/>
      <c r="C32" s="119"/>
      <c r="D32" s="119"/>
      <c r="E32" s="119"/>
      <c r="F32" s="119"/>
      <c r="G32" s="119"/>
      <c r="H32" s="122"/>
      <c r="I32" s="53"/>
      <c r="J32" s="54"/>
      <c r="K32" s="156">
        <f>K33+K34+K35+K37+K38</f>
        <v>11.52</v>
      </c>
      <c r="L32" s="184"/>
      <c r="M32" s="55">
        <f>K32*12*I7</f>
        <v>192319.48800000001</v>
      </c>
    </row>
    <row r="33" spans="1:13" x14ac:dyDescent="0.25">
      <c r="A33" s="29" t="s">
        <v>40</v>
      </c>
      <c r="B33" s="38"/>
      <c r="C33" s="38"/>
      <c r="D33" s="38"/>
      <c r="E33" s="38"/>
      <c r="F33" s="38"/>
      <c r="G33" s="38"/>
      <c r="H33" s="39"/>
      <c r="I33" s="147" t="s">
        <v>41</v>
      </c>
      <c r="J33" s="148"/>
      <c r="K33" s="116">
        <v>2.65</v>
      </c>
      <c r="L33" s="117"/>
      <c r="M33" s="32">
        <f>K33*12*I7</f>
        <v>44240.159999999996</v>
      </c>
    </row>
    <row r="34" spans="1:13" x14ac:dyDescent="0.25">
      <c r="A34" s="34" t="s">
        <v>42</v>
      </c>
      <c r="B34" s="56"/>
      <c r="C34" s="56"/>
      <c r="D34" s="56"/>
      <c r="E34" s="56"/>
      <c r="F34" s="56"/>
      <c r="G34" s="56"/>
      <c r="H34" s="57"/>
      <c r="I34" s="143" t="s">
        <v>43</v>
      </c>
      <c r="J34" s="144"/>
      <c r="K34" s="111">
        <v>6.16</v>
      </c>
      <c r="L34" s="112"/>
      <c r="M34" s="32">
        <f>K34*12*I7</f>
        <v>102837.504</v>
      </c>
    </row>
    <row r="35" spans="1:13" x14ac:dyDescent="0.25">
      <c r="A35" s="37" t="s">
        <v>44</v>
      </c>
      <c r="B35" s="48"/>
      <c r="C35" s="48"/>
      <c r="D35" s="48"/>
      <c r="E35" s="48"/>
      <c r="F35" s="48"/>
      <c r="G35" s="48"/>
      <c r="H35" s="49"/>
      <c r="I35" s="151" t="s">
        <v>19</v>
      </c>
      <c r="J35" s="152"/>
      <c r="K35" s="111">
        <v>0.76</v>
      </c>
      <c r="L35" s="112"/>
      <c r="M35" s="32">
        <f>K35*12*I7</f>
        <v>12687.744000000002</v>
      </c>
    </row>
    <row r="36" spans="1:13" x14ac:dyDescent="0.25">
      <c r="A36" s="58" t="s">
        <v>45</v>
      </c>
      <c r="B36" s="30"/>
      <c r="C36" s="30"/>
      <c r="D36" s="30"/>
      <c r="E36" s="38"/>
      <c r="F36" s="38"/>
      <c r="G36" s="38"/>
      <c r="H36" s="39"/>
      <c r="I36" s="30"/>
      <c r="J36" s="31"/>
      <c r="K36" s="9"/>
      <c r="L36" s="10"/>
      <c r="M36" s="32"/>
    </row>
    <row r="37" spans="1:13" x14ac:dyDescent="0.25">
      <c r="A37" s="34" t="s">
        <v>46</v>
      </c>
      <c r="B37" s="56"/>
      <c r="C37" s="56"/>
      <c r="D37" s="56"/>
      <c r="E37" s="56"/>
      <c r="F37" s="56"/>
      <c r="G37" s="56"/>
      <c r="H37" s="57"/>
      <c r="I37" s="143" t="s">
        <v>14</v>
      </c>
      <c r="J37" s="144"/>
      <c r="K37" s="111">
        <v>0.26</v>
      </c>
      <c r="L37" s="112"/>
      <c r="M37" s="32">
        <f>K37*12*I7</f>
        <v>4340.5439999999999</v>
      </c>
    </row>
    <row r="38" spans="1:13" ht="16.5" thickBot="1" x14ac:dyDescent="0.3">
      <c r="A38" s="37" t="s">
        <v>47</v>
      </c>
      <c r="B38" s="48"/>
      <c r="C38" s="48"/>
      <c r="D38" s="48"/>
      <c r="E38" s="48"/>
      <c r="F38" s="48"/>
      <c r="G38" s="48"/>
      <c r="H38" s="49"/>
      <c r="I38" s="139" t="s">
        <v>14</v>
      </c>
      <c r="J38" s="140"/>
      <c r="K38" s="149">
        <v>1.69</v>
      </c>
      <c r="L38" s="153"/>
      <c r="M38" s="32">
        <f>K38*12*I7</f>
        <v>28213.536000000004</v>
      </c>
    </row>
    <row r="39" spans="1:13" ht="16.5" thickBot="1" x14ac:dyDescent="0.3">
      <c r="A39" s="129" t="s">
        <v>48</v>
      </c>
      <c r="B39" s="130"/>
      <c r="C39" s="130"/>
      <c r="D39" s="130"/>
      <c r="E39" s="130"/>
      <c r="F39" s="130"/>
      <c r="G39" s="130"/>
      <c r="H39" s="131"/>
      <c r="I39" s="53"/>
      <c r="J39" s="54"/>
      <c r="K39" s="123">
        <f>K40+K41+K43+K44+K47+K48</f>
        <v>3.86</v>
      </c>
      <c r="L39" s="184"/>
      <c r="M39" s="55">
        <f>K39*12*I7</f>
        <v>64440.384000000005</v>
      </c>
    </row>
    <row r="40" spans="1:13" x14ac:dyDescent="0.25">
      <c r="A40" s="59" t="s">
        <v>49</v>
      </c>
      <c r="B40" s="30"/>
      <c r="C40" s="30"/>
      <c r="D40" s="30"/>
      <c r="E40" s="30"/>
      <c r="F40" s="38"/>
      <c r="G40" s="38"/>
      <c r="H40" s="39"/>
      <c r="I40" s="60"/>
      <c r="J40" s="10"/>
      <c r="K40" s="116">
        <v>0.34</v>
      </c>
      <c r="L40" s="117"/>
      <c r="M40" s="32">
        <f>K40*12*I7</f>
        <v>5676.0960000000005</v>
      </c>
    </row>
    <row r="41" spans="1:13" x14ac:dyDescent="0.25">
      <c r="A41" s="4" t="s">
        <v>50</v>
      </c>
      <c r="B41" s="5"/>
      <c r="C41" s="5"/>
      <c r="D41" s="5"/>
      <c r="E41" s="5"/>
      <c r="F41" s="48"/>
      <c r="G41" s="48"/>
      <c r="H41" s="49"/>
      <c r="I41" s="111" t="s">
        <v>51</v>
      </c>
      <c r="J41" s="112"/>
      <c r="K41" s="111">
        <v>1.5</v>
      </c>
      <c r="L41" s="112"/>
      <c r="M41" s="32">
        <f>K41*12*I7</f>
        <v>25041.600000000002</v>
      </c>
    </row>
    <row r="42" spans="1:13" x14ac:dyDescent="0.25">
      <c r="A42" s="29" t="s">
        <v>52</v>
      </c>
      <c r="B42" s="38"/>
      <c r="C42" s="38"/>
      <c r="D42" s="38"/>
      <c r="E42" s="38"/>
      <c r="F42" s="38"/>
      <c r="G42" s="38"/>
      <c r="H42" s="39"/>
      <c r="I42" s="147" t="s">
        <v>53</v>
      </c>
      <c r="J42" s="148"/>
      <c r="L42" s="10"/>
      <c r="M42" s="32"/>
    </row>
    <row r="43" spans="1:13" x14ac:dyDescent="0.25">
      <c r="A43" s="34" t="s">
        <v>54</v>
      </c>
      <c r="B43" s="56"/>
      <c r="C43" s="56"/>
      <c r="D43" s="56"/>
      <c r="E43" s="56"/>
      <c r="F43" s="56"/>
      <c r="G43" s="56"/>
      <c r="H43" s="57"/>
      <c r="I43" s="143" t="s">
        <v>55</v>
      </c>
      <c r="J43" s="144"/>
      <c r="K43" s="111">
        <v>1</v>
      </c>
      <c r="L43" s="112"/>
      <c r="M43" s="32">
        <f>K43*12*I7</f>
        <v>16694.400000000001</v>
      </c>
    </row>
    <row r="44" spans="1:13" x14ac:dyDescent="0.25">
      <c r="A44" s="34" t="s">
        <v>56</v>
      </c>
      <c r="B44" s="56"/>
      <c r="C44" s="56"/>
      <c r="D44" s="56"/>
      <c r="E44" s="56"/>
      <c r="F44" s="56"/>
      <c r="G44" s="56"/>
      <c r="H44" s="57"/>
      <c r="I44" s="143" t="s">
        <v>57</v>
      </c>
      <c r="J44" s="144"/>
      <c r="K44" s="111">
        <v>0.38</v>
      </c>
      <c r="L44" s="112"/>
      <c r="M44" s="32">
        <f>K44*12*I7</f>
        <v>6343.8720000000012</v>
      </c>
    </row>
    <row r="45" spans="1:13" x14ac:dyDescent="0.25">
      <c r="A45" s="37" t="s">
        <v>111</v>
      </c>
      <c r="B45" s="48"/>
      <c r="C45" s="48"/>
      <c r="D45" s="48"/>
      <c r="E45" s="48"/>
      <c r="F45" s="48"/>
      <c r="G45" s="48"/>
      <c r="H45" s="49"/>
      <c r="I45" s="179" t="s">
        <v>112</v>
      </c>
      <c r="J45" s="180"/>
      <c r="L45" s="10"/>
      <c r="M45" s="32"/>
    </row>
    <row r="46" spans="1:13" x14ac:dyDescent="0.25">
      <c r="A46" s="29" t="s">
        <v>113</v>
      </c>
      <c r="B46" s="38"/>
      <c r="C46" s="38"/>
      <c r="D46" s="38"/>
      <c r="E46" s="38"/>
      <c r="F46" s="38"/>
      <c r="G46" s="38"/>
      <c r="H46" s="39"/>
      <c r="I46" s="147" t="s">
        <v>114</v>
      </c>
      <c r="J46" s="148"/>
      <c r="K46" s="137"/>
      <c r="L46" s="181"/>
      <c r="M46" s="32"/>
    </row>
    <row r="47" spans="1:13" x14ac:dyDescent="0.25">
      <c r="A47" s="37" t="s">
        <v>58</v>
      </c>
      <c r="B47" s="48"/>
      <c r="C47" s="48"/>
      <c r="D47" s="48"/>
      <c r="E47" s="48"/>
      <c r="F47" s="48"/>
      <c r="G47" s="48"/>
      <c r="H47" s="49"/>
      <c r="I47" s="143" t="s">
        <v>59</v>
      </c>
      <c r="J47" s="144"/>
      <c r="K47" s="137">
        <v>0.28999999999999998</v>
      </c>
      <c r="L47" s="181"/>
      <c r="M47" s="32">
        <f>K47*12*I7</f>
        <v>4841.3759999999993</v>
      </c>
    </row>
    <row r="48" spans="1:13" ht="16.5" thickBot="1" x14ac:dyDescent="0.3">
      <c r="A48" s="37" t="s">
        <v>60</v>
      </c>
      <c r="B48" s="48"/>
      <c r="C48" s="48"/>
      <c r="D48" s="48"/>
      <c r="E48" s="48"/>
      <c r="F48" s="48"/>
      <c r="G48" s="48"/>
      <c r="H48" s="49"/>
      <c r="I48" s="139" t="s">
        <v>61</v>
      </c>
      <c r="J48" s="140"/>
      <c r="K48" s="141">
        <v>0.35</v>
      </c>
      <c r="L48" s="182"/>
      <c r="M48" s="61">
        <f>K48*12*I7</f>
        <v>5843.0399999999991</v>
      </c>
    </row>
    <row r="49" spans="1:13" ht="16.5" thickBot="1" x14ac:dyDescent="0.3">
      <c r="A49" s="129" t="s">
        <v>62</v>
      </c>
      <c r="B49" s="130"/>
      <c r="C49" s="130"/>
      <c r="D49" s="130"/>
      <c r="E49" s="130"/>
      <c r="F49" s="130"/>
      <c r="G49" s="130"/>
      <c r="H49" s="131"/>
      <c r="I49" s="62"/>
      <c r="J49" s="63"/>
      <c r="K49" s="132">
        <f>K50+K51+K53+K54</f>
        <v>4.12</v>
      </c>
      <c r="L49" s="176"/>
      <c r="M49" s="55">
        <f>K49*12*I7</f>
        <v>68780.928</v>
      </c>
    </row>
    <row r="50" spans="1:13" x14ac:dyDescent="0.25">
      <c r="A50" s="29" t="s">
        <v>63</v>
      </c>
      <c r="B50" s="38"/>
      <c r="C50" s="38"/>
      <c r="D50" s="38"/>
      <c r="E50" s="38"/>
      <c r="F50" s="38"/>
      <c r="G50" s="38"/>
      <c r="H50" s="39"/>
      <c r="I50" s="133" t="s">
        <v>64</v>
      </c>
      <c r="J50" s="134"/>
      <c r="K50" s="135">
        <v>1.25</v>
      </c>
      <c r="L50" s="183"/>
      <c r="M50" s="32">
        <f>K50*12*I7</f>
        <v>20868</v>
      </c>
    </row>
    <row r="51" spans="1:13" x14ac:dyDescent="0.25">
      <c r="A51" s="33" t="s">
        <v>115</v>
      </c>
      <c r="B51" s="67"/>
      <c r="C51" s="67"/>
      <c r="D51" s="67"/>
      <c r="E51" s="67"/>
      <c r="F51" s="46"/>
      <c r="G51" s="67"/>
      <c r="H51" s="47"/>
      <c r="I51" s="179" t="s">
        <v>112</v>
      </c>
      <c r="J51" s="180"/>
      <c r="K51" s="137">
        <v>0.66</v>
      </c>
      <c r="L51" s="181"/>
      <c r="M51" s="32">
        <f>K51*12*I7</f>
        <v>11018.304</v>
      </c>
    </row>
    <row r="52" spans="1:13" x14ac:dyDescent="0.25">
      <c r="A52" s="29" t="s">
        <v>116</v>
      </c>
      <c r="B52" s="38"/>
      <c r="C52" s="38"/>
      <c r="D52" s="38"/>
      <c r="E52" s="38"/>
      <c r="F52" s="38"/>
      <c r="G52" s="38"/>
      <c r="H52" s="39"/>
      <c r="I52" s="147" t="s">
        <v>117</v>
      </c>
      <c r="J52" s="148"/>
      <c r="K52" s="83"/>
      <c r="L52" s="84"/>
      <c r="M52" s="32"/>
    </row>
    <row r="53" spans="1:13" x14ac:dyDescent="0.25">
      <c r="A53" s="34" t="s">
        <v>65</v>
      </c>
      <c r="B53" s="56"/>
      <c r="C53" s="56"/>
      <c r="D53" s="56"/>
      <c r="E53" s="56"/>
      <c r="F53" s="56"/>
      <c r="G53" s="56"/>
      <c r="H53" s="57"/>
      <c r="I53" s="35" t="s">
        <v>66</v>
      </c>
      <c r="J53" s="36"/>
      <c r="K53" s="137">
        <v>1.61</v>
      </c>
      <c r="L53" s="181"/>
      <c r="M53" s="32">
        <f>K53*12*I7</f>
        <v>26877.984</v>
      </c>
    </row>
    <row r="54" spans="1:13" ht="16.5" thickBot="1" x14ac:dyDescent="0.3">
      <c r="A54" s="37" t="s">
        <v>58</v>
      </c>
      <c r="B54" s="48"/>
      <c r="C54" s="48"/>
      <c r="D54" s="48"/>
      <c r="E54" s="48"/>
      <c r="F54" s="48"/>
      <c r="G54" s="48"/>
      <c r="H54" s="49"/>
      <c r="I54" s="139" t="s">
        <v>59</v>
      </c>
      <c r="J54" s="140"/>
      <c r="K54" s="141">
        <v>0.6</v>
      </c>
      <c r="L54" s="182"/>
      <c r="M54" s="32">
        <f>K54*12*I7</f>
        <v>10016.64</v>
      </c>
    </row>
    <row r="55" spans="1:13" ht="16.5" thickBot="1" x14ac:dyDescent="0.3">
      <c r="A55" s="64" t="s">
        <v>67</v>
      </c>
      <c r="B55" s="65"/>
      <c r="C55" s="65"/>
      <c r="D55" s="65"/>
      <c r="E55" s="65"/>
      <c r="F55" s="65"/>
      <c r="G55" s="65"/>
      <c r="H55" s="66"/>
      <c r="I55" s="125" t="s">
        <v>68</v>
      </c>
      <c r="J55" s="126"/>
      <c r="K55" s="177">
        <v>51.14</v>
      </c>
      <c r="L55" s="178"/>
      <c r="M55" s="55">
        <f>K55*12*I7</f>
        <v>853751.61600000015</v>
      </c>
    </row>
    <row r="56" spans="1:13" ht="16.5" thickBot="1" x14ac:dyDescent="0.3">
      <c r="A56" s="118" t="s">
        <v>69</v>
      </c>
      <c r="B56" s="119"/>
      <c r="C56" s="119"/>
      <c r="D56" s="119"/>
      <c r="E56" s="119"/>
      <c r="F56" s="119"/>
      <c r="G56" s="119"/>
      <c r="H56" s="122"/>
      <c r="I56" s="116" t="s">
        <v>71</v>
      </c>
      <c r="J56" s="117"/>
      <c r="K56" s="123">
        <v>2.93</v>
      </c>
      <c r="L56" s="176"/>
      <c r="M56" s="55">
        <f>K56*12*I7</f>
        <v>48914.592000000004</v>
      </c>
    </row>
    <row r="57" spans="1:13" ht="16.5" thickBot="1" x14ac:dyDescent="0.3">
      <c r="A57" s="64" t="s">
        <v>74</v>
      </c>
      <c r="B57" s="65"/>
      <c r="C57" s="65"/>
      <c r="D57" s="65"/>
      <c r="E57" s="65"/>
      <c r="F57" s="65"/>
      <c r="G57" s="65"/>
      <c r="H57" s="66"/>
      <c r="I57" s="53"/>
      <c r="J57" s="54"/>
      <c r="K57" s="123">
        <v>1.62</v>
      </c>
      <c r="L57" s="176"/>
      <c r="M57" s="55">
        <f>K57*12*I7</f>
        <v>27044.928000000004</v>
      </c>
    </row>
    <row r="58" spans="1:13" x14ac:dyDescent="0.25">
      <c r="A58" s="33" t="s">
        <v>75</v>
      </c>
      <c r="B58" s="46"/>
      <c r="C58" s="46"/>
      <c r="D58" s="46"/>
      <c r="E58" s="46"/>
      <c r="F58" s="46"/>
      <c r="G58" s="46"/>
      <c r="H58" s="47"/>
      <c r="I58" s="116" t="s">
        <v>14</v>
      </c>
      <c r="J58" s="117"/>
      <c r="K58" s="83"/>
      <c r="L58" s="84"/>
      <c r="M58" s="32"/>
    </row>
    <row r="59" spans="1:13" ht="16.5" thickBot="1" x14ac:dyDescent="0.3">
      <c r="A59" s="33" t="s">
        <v>76</v>
      </c>
      <c r="B59" s="46"/>
      <c r="C59" s="46"/>
      <c r="D59" s="46"/>
      <c r="E59" s="46"/>
      <c r="F59" s="46"/>
      <c r="G59" s="46"/>
      <c r="H59" s="47"/>
      <c r="I59" s="9"/>
      <c r="J59" s="10"/>
      <c r="K59" s="83"/>
      <c r="L59" s="84"/>
      <c r="M59" s="32"/>
    </row>
    <row r="60" spans="1:13" ht="16.5" thickBot="1" x14ac:dyDescent="0.3">
      <c r="A60" s="118" t="s">
        <v>77</v>
      </c>
      <c r="B60" s="119"/>
      <c r="C60" s="119"/>
      <c r="D60" s="119"/>
      <c r="E60" s="119"/>
      <c r="F60" s="119"/>
      <c r="G60" s="119"/>
      <c r="H60" s="122"/>
      <c r="I60" s="53"/>
      <c r="J60" s="54"/>
      <c r="K60" s="123">
        <v>9.5299999999999994</v>
      </c>
      <c r="L60" s="176"/>
      <c r="M60" s="55">
        <f>K60*12*I7</f>
        <v>159097.63199999998</v>
      </c>
    </row>
    <row r="61" spans="1:13" x14ac:dyDescent="0.25">
      <c r="A61" s="33" t="s">
        <v>118</v>
      </c>
      <c r="B61" s="67"/>
      <c r="C61" s="67"/>
      <c r="D61" s="67"/>
      <c r="E61" s="67"/>
      <c r="F61" s="46"/>
      <c r="G61" s="67"/>
      <c r="H61" s="47"/>
      <c r="I61" s="111" t="s">
        <v>79</v>
      </c>
      <c r="J61" s="112"/>
      <c r="K61" s="74"/>
      <c r="L61" s="84"/>
      <c r="M61" s="32"/>
    </row>
    <row r="62" spans="1:13" x14ac:dyDescent="0.25">
      <c r="A62" s="33" t="s">
        <v>119</v>
      </c>
      <c r="B62" s="67"/>
      <c r="C62" s="67"/>
      <c r="D62" s="67"/>
      <c r="E62" s="67"/>
      <c r="F62" s="46"/>
      <c r="G62" s="67"/>
      <c r="H62" s="47"/>
      <c r="I62" s="111" t="s">
        <v>81</v>
      </c>
      <c r="J62" s="112"/>
      <c r="K62" s="74"/>
      <c r="L62" s="84"/>
      <c r="M62" s="32"/>
    </row>
    <row r="63" spans="1:13" x14ac:dyDescent="0.25">
      <c r="A63" s="33" t="s">
        <v>120</v>
      </c>
      <c r="B63" s="67"/>
      <c r="C63" s="67"/>
      <c r="D63" s="67"/>
      <c r="E63" s="67"/>
      <c r="F63" s="46"/>
      <c r="G63" s="67"/>
      <c r="H63" s="47"/>
      <c r="I63" s="111" t="s">
        <v>83</v>
      </c>
      <c r="J63" s="112"/>
      <c r="K63" s="74"/>
      <c r="L63" s="84"/>
      <c r="M63" s="32"/>
    </row>
    <row r="64" spans="1:13" x14ac:dyDescent="0.25">
      <c r="A64" s="33" t="s">
        <v>121</v>
      </c>
      <c r="B64" s="67"/>
      <c r="C64" s="67"/>
      <c r="D64" s="67"/>
      <c r="E64" s="67"/>
      <c r="F64" s="46"/>
      <c r="G64" s="67"/>
      <c r="H64" s="47"/>
      <c r="I64" s="111" t="s">
        <v>85</v>
      </c>
      <c r="J64" s="112"/>
      <c r="K64" s="74"/>
      <c r="L64" s="84"/>
      <c r="M64" s="32"/>
    </row>
    <row r="65" spans="1:14" x14ac:dyDescent="0.25">
      <c r="A65" s="33" t="s">
        <v>122</v>
      </c>
      <c r="B65" s="67"/>
      <c r="C65" s="67"/>
      <c r="D65" s="67"/>
      <c r="E65" s="67"/>
      <c r="F65" s="46"/>
      <c r="G65" s="67"/>
      <c r="H65" s="47"/>
      <c r="I65" s="111" t="s">
        <v>87</v>
      </c>
      <c r="J65" s="112"/>
      <c r="K65" s="74"/>
      <c r="L65" s="84"/>
      <c r="M65" s="32"/>
    </row>
    <row r="66" spans="1:14" x14ac:dyDescent="0.25">
      <c r="A66" s="33" t="s">
        <v>123</v>
      </c>
      <c r="B66" s="67"/>
      <c r="C66" s="67"/>
      <c r="D66" s="67"/>
      <c r="E66" s="67"/>
      <c r="F66" s="46"/>
      <c r="G66" s="67"/>
      <c r="H66" s="47"/>
      <c r="I66" s="9"/>
      <c r="J66" s="10"/>
      <c r="K66" s="74"/>
      <c r="L66" s="84"/>
      <c r="M66" s="32"/>
    </row>
    <row r="67" spans="1:14" x14ac:dyDescent="0.25">
      <c r="A67" s="33" t="s">
        <v>124</v>
      </c>
      <c r="B67" s="67"/>
      <c r="C67" s="67"/>
      <c r="D67" s="67"/>
      <c r="E67" s="67"/>
      <c r="F67" s="46"/>
      <c r="G67" s="67"/>
      <c r="H67" s="47"/>
      <c r="I67" s="9"/>
      <c r="J67" s="10"/>
      <c r="K67" s="74"/>
      <c r="L67" s="84"/>
      <c r="M67" s="32"/>
    </row>
    <row r="68" spans="1:14" x14ac:dyDescent="0.25">
      <c r="A68" s="33" t="s">
        <v>91</v>
      </c>
      <c r="B68" s="67"/>
      <c r="C68" s="67"/>
      <c r="D68" s="67"/>
      <c r="E68" s="67"/>
      <c r="F68" s="46"/>
      <c r="G68" s="67"/>
      <c r="H68" s="47"/>
      <c r="I68" s="9"/>
      <c r="J68" s="10"/>
      <c r="K68" s="74"/>
      <c r="L68" s="84"/>
      <c r="M68" s="32"/>
    </row>
    <row r="69" spans="1:14" ht="16.5" thickBot="1" x14ac:dyDescent="0.3">
      <c r="A69" s="33" t="s">
        <v>125</v>
      </c>
      <c r="B69" s="67"/>
      <c r="C69" s="67"/>
      <c r="D69" s="67"/>
      <c r="E69" s="67"/>
      <c r="F69" s="46"/>
      <c r="G69" s="67"/>
      <c r="H69" s="47"/>
      <c r="I69" s="9"/>
      <c r="J69" s="10"/>
      <c r="K69" s="74"/>
      <c r="L69" s="84"/>
      <c r="M69" s="32"/>
    </row>
    <row r="70" spans="1:14" x14ac:dyDescent="0.25">
      <c r="A70" s="77" t="s">
        <v>94</v>
      </c>
      <c r="B70" s="78"/>
      <c r="C70" s="78"/>
      <c r="D70" s="78"/>
      <c r="E70" s="78"/>
      <c r="F70" s="78"/>
      <c r="G70" s="78"/>
      <c r="H70" s="78"/>
      <c r="I70" s="116" t="s">
        <v>95</v>
      </c>
      <c r="J70" s="117"/>
      <c r="K70" s="16"/>
      <c r="L70" s="17"/>
      <c r="M70" s="18"/>
    </row>
    <row r="71" spans="1:14" ht="16.5" thickBot="1" x14ac:dyDescent="0.3">
      <c r="A71" s="68" t="s">
        <v>96</v>
      </c>
      <c r="B71" s="69"/>
      <c r="C71" s="69"/>
      <c r="D71" s="69"/>
      <c r="E71" s="69"/>
      <c r="F71" s="69"/>
      <c r="G71" s="69"/>
      <c r="H71" s="69"/>
      <c r="I71" s="70"/>
      <c r="J71" s="27"/>
      <c r="K71" s="26"/>
      <c r="L71" s="27"/>
      <c r="M71" s="28"/>
    </row>
    <row r="72" spans="1:14" ht="16.5" thickBot="1" x14ac:dyDescent="0.3">
      <c r="A72" s="118" t="s">
        <v>97</v>
      </c>
      <c r="B72" s="119"/>
      <c r="C72" s="119"/>
      <c r="D72" s="119"/>
      <c r="E72" s="119"/>
      <c r="F72" s="119"/>
      <c r="G72" s="119"/>
      <c r="H72" s="120"/>
      <c r="I72" s="103" t="s">
        <v>98</v>
      </c>
      <c r="J72" s="121"/>
      <c r="K72" s="101">
        <v>2.33</v>
      </c>
      <c r="L72" s="175"/>
      <c r="M72" s="71">
        <f>K72*12*I7</f>
        <v>38897.952000000005</v>
      </c>
    </row>
    <row r="73" spans="1:14" ht="16.5" thickBot="1" x14ac:dyDescent="0.3">
      <c r="A73" s="173" t="s">
        <v>126</v>
      </c>
      <c r="B73" s="173"/>
      <c r="C73" s="173"/>
      <c r="D73" s="173"/>
      <c r="E73" s="173"/>
      <c r="F73" s="173"/>
      <c r="G73" s="173"/>
      <c r="H73" s="173"/>
      <c r="I73" s="116" t="s">
        <v>95</v>
      </c>
      <c r="J73" s="117"/>
      <c r="K73" s="174">
        <v>1.94</v>
      </c>
      <c r="L73" s="174"/>
      <c r="M73" s="32">
        <f>K73*I7*12</f>
        <v>32387.135999999999</v>
      </c>
    </row>
    <row r="74" spans="1:14" ht="16.5" thickBot="1" x14ac:dyDescent="0.3">
      <c r="A74" s="79" t="s">
        <v>99</v>
      </c>
      <c r="B74" s="80"/>
      <c r="C74" s="80"/>
      <c r="D74" s="80"/>
      <c r="E74" s="80"/>
      <c r="F74" s="80"/>
      <c r="G74" s="80"/>
      <c r="H74" s="80"/>
      <c r="I74" s="75"/>
      <c r="J74" s="76"/>
      <c r="K74" s="103"/>
      <c r="L74" s="104"/>
      <c r="M74" s="71"/>
    </row>
    <row r="75" spans="1:14" ht="16.5" thickBot="1" x14ac:dyDescent="0.3">
      <c r="A75" s="118" t="s">
        <v>100</v>
      </c>
      <c r="B75" s="119"/>
      <c r="C75" s="119"/>
      <c r="D75" s="119"/>
      <c r="E75" s="119"/>
      <c r="F75" s="119"/>
      <c r="G75" s="119"/>
      <c r="H75" s="119"/>
      <c r="I75" s="73"/>
      <c r="J75" s="71"/>
      <c r="K75" s="168">
        <v>103.45</v>
      </c>
      <c r="L75" s="169"/>
      <c r="M75" s="85">
        <f>K75*12*I7</f>
        <v>1727035.6800000002</v>
      </c>
    </row>
    <row r="76" spans="1:14" ht="16.5" thickBot="1" x14ac:dyDescent="0.3">
      <c r="A76" s="166" t="s">
        <v>101</v>
      </c>
      <c r="B76" s="167"/>
      <c r="C76" s="167"/>
      <c r="D76" s="167"/>
      <c r="E76" s="167"/>
      <c r="F76" s="167"/>
      <c r="G76" s="167"/>
      <c r="H76" s="167"/>
      <c r="I76" s="167"/>
      <c r="J76" s="167"/>
      <c r="K76" s="168">
        <v>5.17</v>
      </c>
      <c r="L76" s="169"/>
      <c r="M76" s="86">
        <f>K76*12*I7</f>
        <v>86310.047999999995</v>
      </c>
    </row>
    <row r="77" spans="1:14" ht="16.5" thickBot="1" x14ac:dyDescent="0.3">
      <c r="A77" s="170" t="s">
        <v>102</v>
      </c>
      <c r="B77" s="171"/>
      <c r="C77" s="171"/>
      <c r="D77" s="171"/>
      <c r="E77" s="171"/>
      <c r="F77" s="171"/>
      <c r="G77" s="171"/>
      <c r="H77" s="171"/>
      <c r="I77" s="172"/>
      <c r="J77" s="172"/>
      <c r="K77" s="168">
        <f>K73+K72+K60+K31+K18+K8</f>
        <v>108.62</v>
      </c>
      <c r="L77" s="169"/>
      <c r="M77" s="86">
        <f>M74+M73+M72+M60+M31+M18+M8</f>
        <v>1813345.7280000004</v>
      </c>
    </row>
    <row r="78" spans="1:14" x14ac:dyDescent="0.25">
      <c r="A78" s="163" t="s">
        <v>0</v>
      </c>
      <c r="B78" s="163"/>
      <c r="C78" s="163"/>
      <c r="D78" s="163"/>
      <c r="E78" s="163"/>
      <c r="F78" s="163"/>
      <c r="G78" s="163"/>
      <c r="H78" s="163"/>
      <c r="I78" s="163"/>
      <c r="J78" s="163"/>
      <c r="K78" s="163"/>
      <c r="L78" s="163"/>
    </row>
    <row r="79" spans="1:14" x14ac:dyDescent="0.25">
      <c r="A79" s="164" t="s">
        <v>1</v>
      </c>
      <c r="B79" s="164"/>
      <c r="C79" s="164"/>
      <c r="D79" s="164"/>
      <c r="E79" s="164"/>
      <c r="F79" s="164"/>
      <c r="G79" s="164"/>
      <c r="H79" s="164"/>
      <c r="I79" s="164"/>
      <c r="J79" s="164"/>
      <c r="K79" s="164"/>
      <c r="L79" s="164"/>
    </row>
    <row r="80" spans="1:14" x14ac:dyDescent="0.25">
      <c r="A80" s="2"/>
      <c r="B80" s="2"/>
      <c r="C80" s="2"/>
      <c r="D80" s="2"/>
      <c r="E80" s="2"/>
      <c r="F80" s="2" t="s">
        <v>127</v>
      </c>
      <c r="G80" s="2"/>
      <c r="H80" s="2"/>
      <c r="I80" s="2"/>
      <c r="J80" s="2"/>
      <c r="K80" s="3" t="s">
        <v>128</v>
      </c>
      <c r="L80" s="2"/>
      <c r="N80" s="9"/>
    </row>
    <row r="81" spans="1:13" x14ac:dyDescent="0.25">
      <c r="A81" s="4"/>
      <c r="B81" s="5"/>
      <c r="C81" s="165" t="s">
        <v>2</v>
      </c>
      <c r="D81" s="165"/>
      <c r="E81" s="165"/>
      <c r="F81" s="5"/>
      <c r="G81" s="5"/>
      <c r="H81" s="6"/>
      <c r="I81" s="151" t="s">
        <v>3</v>
      </c>
      <c r="J81" s="152"/>
      <c r="K81" s="151" t="s">
        <v>4</v>
      </c>
      <c r="L81" s="165"/>
      <c r="M81" s="7"/>
    </row>
    <row r="82" spans="1:13" x14ac:dyDescent="0.25">
      <c r="A82" s="8"/>
      <c r="B82" s="9"/>
      <c r="C82" s="9"/>
      <c r="D82" s="9"/>
      <c r="E82" s="9"/>
      <c r="F82" s="9"/>
      <c r="G82" s="9"/>
      <c r="H82" s="10"/>
      <c r="I82" s="9"/>
      <c r="J82" s="10"/>
      <c r="K82" s="111" t="s">
        <v>5</v>
      </c>
      <c r="L82" s="145"/>
      <c r="M82" s="11" t="s">
        <v>6</v>
      </c>
    </row>
    <row r="83" spans="1:13" x14ac:dyDescent="0.25">
      <c r="A83" s="8"/>
      <c r="B83" s="9"/>
      <c r="C83" s="9"/>
      <c r="D83" s="9"/>
      <c r="E83" s="9"/>
      <c r="F83" s="9"/>
      <c r="G83" s="9"/>
      <c r="H83" s="10"/>
      <c r="I83" s="111" t="s">
        <v>7</v>
      </c>
      <c r="J83" s="112"/>
      <c r="K83" s="147" t="s">
        <v>8</v>
      </c>
      <c r="L83" s="158"/>
      <c r="M83" s="11" t="s">
        <v>9</v>
      </c>
    </row>
    <row r="84" spans="1:13" ht="16.5" thickBot="1" x14ac:dyDescent="0.3">
      <c r="A84" s="4"/>
      <c r="B84" s="5"/>
      <c r="C84" s="5"/>
      <c r="D84" s="5"/>
      <c r="E84" s="5"/>
      <c r="F84" s="5"/>
      <c r="G84" s="5"/>
      <c r="H84" s="6"/>
      <c r="I84" s="159">
        <v>573.79999999999995</v>
      </c>
      <c r="J84" s="160"/>
      <c r="K84" s="139"/>
      <c r="L84" s="161"/>
      <c r="M84" s="12"/>
    </row>
    <row r="85" spans="1:13" x14ac:dyDescent="0.25">
      <c r="A85" s="13" t="s">
        <v>10</v>
      </c>
      <c r="B85" s="14"/>
      <c r="C85" s="14"/>
      <c r="D85" s="14"/>
      <c r="E85" s="14"/>
      <c r="F85" s="14"/>
      <c r="G85" s="14"/>
      <c r="H85" s="15"/>
      <c r="I85" s="16"/>
      <c r="J85" s="17"/>
      <c r="K85" s="162">
        <f>K88+K91</f>
        <v>9.2100000000000009</v>
      </c>
      <c r="L85" s="155"/>
      <c r="M85" s="87">
        <f>K85*12*I84</f>
        <v>63416.376000000004</v>
      </c>
    </row>
    <row r="86" spans="1:13" x14ac:dyDescent="0.25">
      <c r="A86" s="19" t="s">
        <v>11</v>
      </c>
      <c r="B86" s="20"/>
      <c r="C86" s="20"/>
      <c r="D86" s="20"/>
      <c r="E86" s="20"/>
      <c r="F86" s="20"/>
      <c r="G86" s="20"/>
      <c r="H86" s="21"/>
      <c r="I86" s="9"/>
      <c r="J86" s="10"/>
      <c r="K86" s="9"/>
      <c r="L86" s="9"/>
      <c r="M86" s="32"/>
    </row>
    <row r="87" spans="1:13" ht="16.5" thickBot="1" x14ac:dyDescent="0.3">
      <c r="A87" s="23" t="s">
        <v>12</v>
      </c>
      <c r="B87" s="24"/>
      <c r="C87" s="24"/>
      <c r="D87" s="24"/>
      <c r="E87" s="24"/>
      <c r="F87" s="24"/>
      <c r="G87" s="24"/>
      <c r="H87" s="25"/>
      <c r="I87" s="26"/>
      <c r="J87" s="27"/>
      <c r="K87" s="26"/>
      <c r="L87" s="26"/>
      <c r="M87" s="61"/>
    </row>
    <row r="88" spans="1:13" x14ac:dyDescent="0.25">
      <c r="A88" s="29" t="s">
        <v>13</v>
      </c>
      <c r="B88" s="30"/>
      <c r="C88" s="30"/>
      <c r="D88" s="30"/>
      <c r="E88" s="30"/>
      <c r="F88" s="30"/>
      <c r="G88" s="30"/>
      <c r="H88" s="31"/>
      <c r="I88" s="147" t="s">
        <v>14</v>
      </c>
      <c r="J88" s="148"/>
      <c r="K88" s="116">
        <v>5.51</v>
      </c>
      <c r="L88" s="146"/>
      <c r="M88" s="32">
        <f>K88*12*I84</f>
        <v>37939.656000000003</v>
      </c>
    </row>
    <row r="89" spans="1:13" x14ac:dyDescent="0.25">
      <c r="A89" s="33" t="s">
        <v>15</v>
      </c>
      <c r="B89" s="9"/>
      <c r="C89" s="9"/>
      <c r="D89" s="9"/>
      <c r="E89" s="9"/>
      <c r="F89" s="9"/>
      <c r="G89" s="9"/>
      <c r="H89" s="10"/>
      <c r="I89" s="111" t="s">
        <v>16</v>
      </c>
      <c r="J89" s="112"/>
      <c r="L89" s="9"/>
      <c r="M89" s="32"/>
    </row>
    <row r="90" spans="1:13" x14ac:dyDescent="0.25">
      <c r="A90" s="29" t="s">
        <v>17</v>
      </c>
      <c r="B90" s="30"/>
      <c r="C90" s="30"/>
      <c r="D90" s="30"/>
      <c r="E90" s="30"/>
      <c r="F90" s="30"/>
      <c r="G90" s="30"/>
      <c r="H90" s="31"/>
      <c r="I90" s="147"/>
      <c r="J90" s="148"/>
      <c r="L90" s="9"/>
      <c r="M90" s="32"/>
    </row>
    <row r="91" spans="1:13" x14ac:dyDescent="0.25">
      <c r="A91" s="29" t="s">
        <v>18</v>
      </c>
      <c r="B91" s="30"/>
      <c r="C91" s="30"/>
      <c r="D91" s="30"/>
      <c r="E91" s="30"/>
      <c r="F91" s="30"/>
      <c r="G91" s="30"/>
      <c r="H91" s="31"/>
      <c r="I91" s="143" t="s">
        <v>19</v>
      </c>
      <c r="J91" s="144"/>
      <c r="K91" s="111">
        <v>3.7</v>
      </c>
      <c r="L91" s="145"/>
      <c r="M91" s="32">
        <f>K91*12*I84</f>
        <v>25476.720000000001</v>
      </c>
    </row>
    <row r="92" spans="1:13" x14ac:dyDescent="0.25">
      <c r="A92" s="34" t="s">
        <v>20</v>
      </c>
      <c r="B92" s="35"/>
      <c r="C92" s="35"/>
      <c r="D92" s="35"/>
      <c r="E92" s="35"/>
      <c r="F92" s="35"/>
      <c r="G92" s="35"/>
      <c r="H92" s="36"/>
      <c r="I92" s="111" t="s">
        <v>16</v>
      </c>
      <c r="J92" s="112"/>
      <c r="K92" s="2"/>
      <c r="L92" s="20"/>
      <c r="M92" s="32"/>
    </row>
    <row r="93" spans="1:13" x14ac:dyDescent="0.25">
      <c r="A93" s="37" t="s">
        <v>21</v>
      </c>
      <c r="B93" s="5"/>
      <c r="C93" s="5"/>
      <c r="D93" s="5"/>
      <c r="E93" s="5"/>
      <c r="F93" s="5"/>
      <c r="G93" s="5"/>
      <c r="H93" s="6"/>
      <c r="I93" s="111"/>
      <c r="J93" s="112"/>
      <c r="L93" s="9"/>
      <c r="M93" s="32"/>
    </row>
    <row r="94" spans="1:13" ht="16.5" thickBot="1" x14ac:dyDescent="0.3">
      <c r="A94" s="29" t="s">
        <v>22</v>
      </c>
      <c r="B94" s="38"/>
      <c r="C94" s="38"/>
      <c r="D94" s="38"/>
      <c r="E94" s="38"/>
      <c r="F94" s="38"/>
      <c r="G94" s="38"/>
      <c r="H94" s="39"/>
      <c r="I94" s="30"/>
      <c r="J94" s="31"/>
      <c r="K94" s="137"/>
      <c r="L94" s="138"/>
      <c r="M94" s="32"/>
    </row>
    <row r="95" spans="1:13" x14ac:dyDescent="0.25">
      <c r="A95" s="13" t="s">
        <v>23</v>
      </c>
      <c r="B95" s="40"/>
      <c r="C95" s="40"/>
      <c r="D95" s="40"/>
      <c r="E95" s="40"/>
      <c r="F95" s="40"/>
      <c r="G95" s="40"/>
      <c r="H95" s="41"/>
      <c r="I95" s="16"/>
      <c r="J95" s="42"/>
      <c r="K95" s="157">
        <f>K97+K102+K105</f>
        <v>7.5299999999999994</v>
      </c>
      <c r="L95" s="155"/>
      <c r="M95" s="87">
        <f>K95*12*I84</f>
        <v>51848.567999999985</v>
      </c>
    </row>
    <row r="96" spans="1:13" ht="16.5" thickBot="1" x14ac:dyDescent="0.3">
      <c r="A96" s="23" t="s">
        <v>24</v>
      </c>
      <c r="B96" s="43"/>
      <c r="C96" s="43"/>
      <c r="D96" s="43"/>
      <c r="E96" s="43"/>
      <c r="F96" s="43"/>
      <c r="G96" s="43"/>
      <c r="H96" s="44"/>
      <c r="I96" s="26"/>
      <c r="J96" s="45"/>
      <c r="K96" s="26"/>
      <c r="L96" s="26"/>
      <c r="M96" s="61"/>
    </row>
    <row r="97" spans="1:13" x14ac:dyDescent="0.25">
      <c r="A97" s="33" t="s">
        <v>25</v>
      </c>
      <c r="B97" s="46"/>
      <c r="C97" s="46"/>
      <c r="D97" s="46"/>
      <c r="E97" s="46"/>
      <c r="F97" s="46"/>
      <c r="G97" s="46"/>
      <c r="H97" s="47"/>
      <c r="I97" s="111" t="s">
        <v>14</v>
      </c>
      <c r="J97" s="112"/>
      <c r="K97" s="116">
        <v>3.78</v>
      </c>
      <c r="L97" s="146"/>
      <c r="M97" s="32">
        <f>K97*12*I84</f>
        <v>26027.567999999999</v>
      </c>
    </row>
    <row r="98" spans="1:13" x14ac:dyDescent="0.25">
      <c r="A98" s="29" t="s">
        <v>26</v>
      </c>
      <c r="B98" s="38"/>
      <c r="C98" s="38"/>
      <c r="D98" s="38"/>
      <c r="E98" s="38"/>
      <c r="F98" s="38"/>
      <c r="G98" s="38"/>
      <c r="H98" s="39"/>
      <c r="I98" s="81"/>
      <c r="J98" s="82"/>
      <c r="L98" s="9"/>
      <c r="M98" s="32"/>
    </row>
    <row r="99" spans="1:13" x14ac:dyDescent="0.25">
      <c r="A99" s="33" t="s">
        <v>15</v>
      </c>
      <c r="B99" s="9"/>
      <c r="C99" s="9"/>
      <c r="D99" s="9"/>
      <c r="E99" s="9"/>
      <c r="F99" s="9"/>
      <c r="G99" s="9"/>
      <c r="H99" s="10"/>
      <c r="I99" s="111" t="s">
        <v>16</v>
      </c>
      <c r="J99" s="112"/>
      <c r="L99" s="9"/>
      <c r="M99" s="32"/>
    </row>
    <row r="100" spans="1:13" x14ac:dyDescent="0.25">
      <c r="A100" s="29" t="s">
        <v>17</v>
      </c>
      <c r="B100" s="30"/>
      <c r="C100" s="30"/>
      <c r="D100" s="30"/>
      <c r="E100" s="30"/>
      <c r="F100" s="30"/>
      <c r="G100" s="30"/>
      <c r="H100" s="31"/>
      <c r="I100" s="147"/>
      <c r="J100" s="148"/>
      <c r="L100" s="9"/>
      <c r="M100" s="32"/>
    </row>
    <row r="101" spans="1:13" x14ac:dyDescent="0.25">
      <c r="A101" s="34" t="s">
        <v>27</v>
      </c>
      <c r="B101" s="35"/>
      <c r="C101" s="36"/>
      <c r="D101" s="9"/>
      <c r="E101" s="9"/>
      <c r="F101" s="9"/>
      <c r="G101" s="9"/>
      <c r="H101" s="10"/>
      <c r="I101" s="111" t="s">
        <v>16</v>
      </c>
      <c r="J101" s="112"/>
      <c r="L101" s="9"/>
      <c r="M101" s="32"/>
    </row>
    <row r="102" spans="1:13" x14ac:dyDescent="0.25">
      <c r="A102" s="33" t="s">
        <v>28</v>
      </c>
      <c r="B102" s="9"/>
      <c r="C102" s="9"/>
      <c r="D102" s="35"/>
      <c r="E102" s="35"/>
      <c r="F102" s="35"/>
      <c r="G102" s="35"/>
      <c r="H102" s="36"/>
      <c r="I102" s="143" t="s">
        <v>19</v>
      </c>
      <c r="J102" s="144"/>
      <c r="K102" s="111">
        <v>1.65</v>
      </c>
      <c r="L102" s="145"/>
      <c r="M102" s="32">
        <f>K102*12*I84</f>
        <v>11361.239999999998</v>
      </c>
    </row>
    <row r="103" spans="1:13" x14ac:dyDescent="0.25">
      <c r="A103" s="37" t="s">
        <v>29</v>
      </c>
      <c r="B103" s="48"/>
      <c r="C103" s="48"/>
      <c r="D103" s="48"/>
      <c r="E103" s="48"/>
      <c r="F103" s="48"/>
      <c r="G103" s="48"/>
      <c r="H103" s="49"/>
      <c r="I103" s="151" t="s">
        <v>30</v>
      </c>
      <c r="J103" s="152"/>
      <c r="L103" s="9"/>
      <c r="M103" s="32"/>
    </row>
    <row r="104" spans="1:13" x14ac:dyDescent="0.25">
      <c r="A104" s="29"/>
      <c r="B104" s="38"/>
      <c r="C104" s="38"/>
      <c r="D104" s="38"/>
      <c r="E104" s="38"/>
      <c r="F104" s="38"/>
      <c r="G104" s="38"/>
      <c r="H104" s="39"/>
      <c r="I104" s="30" t="s">
        <v>31</v>
      </c>
      <c r="J104" s="31"/>
      <c r="L104" s="9"/>
      <c r="M104" s="32"/>
    </row>
    <row r="105" spans="1:13" x14ac:dyDescent="0.25">
      <c r="A105" s="37" t="s">
        <v>32</v>
      </c>
      <c r="B105" s="48"/>
      <c r="C105" s="48"/>
      <c r="D105" s="48"/>
      <c r="E105" s="48"/>
      <c r="F105" s="48"/>
      <c r="G105" s="48"/>
      <c r="H105" s="49"/>
      <c r="I105" s="151" t="s">
        <v>19</v>
      </c>
      <c r="J105" s="152"/>
      <c r="K105" s="111">
        <v>2.1</v>
      </c>
      <c r="L105" s="145"/>
      <c r="M105" s="32">
        <f>K105*12*I84</f>
        <v>14459.76</v>
      </c>
    </row>
    <row r="106" spans="1:13" x14ac:dyDescent="0.25">
      <c r="A106" s="29" t="s">
        <v>33</v>
      </c>
      <c r="B106" s="38"/>
      <c r="C106" s="38"/>
      <c r="D106" s="38"/>
      <c r="E106" s="38"/>
      <c r="F106" s="38"/>
      <c r="G106" s="38"/>
      <c r="H106" s="39"/>
      <c r="I106" s="30"/>
      <c r="J106" s="31"/>
      <c r="L106" s="9"/>
      <c r="M106" s="32"/>
    </row>
    <row r="107" spans="1:13" x14ac:dyDescent="0.25">
      <c r="A107" s="37" t="s">
        <v>34</v>
      </c>
      <c r="B107" s="48"/>
      <c r="C107" s="48"/>
      <c r="D107" s="48"/>
      <c r="E107" s="48"/>
      <c r="F107" s="48"/>
      <c r="G107" s="48"/>
      <c r="H107" s="49"/>
      <c r="I107" s="111" t="s">
        <v>16</v>
      </c>
      <c r="J107" s="112"/>
      <c r="L107" s="9"/>
      <c r="M107" s="32"/>
    </row>
    <row r="108" spans="1:13" x14ac:dyDescent="0.25">
      <c r="A108" s="37" t="s">
        <v>35</v>
      </c>
      <c r="B108" s="48"/>
      <c r="C108" s="48"/>
      <c r="D108" s="48"/>
      <c r="E108" s="48"/>
      <c r="F108" s="48"/>
      <c r="G108" s="48"/>
      <c r="H108" s="49"/>
      <c r="I108" s="151" t="s">
        <v>36</v>
      </c>
      <c r="J108" s="152"/>
      <c r="K108" s="5"/>
      <c r="L108" s="5"/>
      <c r="M108" s="7"/>
    </row>
    <row r="109" spans="1:13" ht="16.5" thickBot="1" x14ac:dyDescent="0.3">
      <c r="A109" s="29"/>
      <c r="B109" s="38"/>
      <c r="C109" s="38"/>
      <c r="D109" s="38"/>
      <c r="E109" s="38"/>
      <c r="F109" s="38"/>
      <c r="G109" s="38"/>
      <c r="H109" s="39"/>
      <c r="I109" s="149" t="s">
        <v>37</v>
      </c>
      <c r="J109" s="153"/>
      <c r="K109" s="30"/>
      <c r="L109" s="30"/>
      <c r="M109" s="50"/>
    </row>
    <row r="110" spans="1:13" x14ac:dyDescent="0.25">
      <c r="A110" s="51" t="s">
        <v>38</v>
      </c>
      <c r="B110" s="14"/>
      <c r="C110" s="14"/>
      <c r="D110" s="14"/>
      <c r="E110" s="14"/>
      <c r="F110" s="14"/>
      <c r="G110" s="16"/>
      <c r="H110" s="17"/>
      <c r="I110" s="16"/>
      <c r="J110" s="17"/>
      <c r="K110" s="154">
        <f>K112+K119+K127+K131+K132+K136</f>
        <v>70.240000000000009</v>
      </c>
      <c r="L110" s="155"/>
      <c r="M110" s="87">
        <f>M112+M119+M127+M131+M132+M136</f>
        <v>483644.54399999999</v>
      </c>
    </row>
    <row r="111" spans="1:13" ht="16.5" thickBot="1" x14ac:dyDescent="0.3">
      <c r="A111" s="52"/>
      <c r="B111" s="26"/>
      <c r="C111" s="26"/>
      <c r="D111" s="26"/>
      <c r="E111" s="26"/>
      <c r="F111" s="26"/>
      <c r="G111" s="26"/>
      <c r="H111" s="27"/>
      <c r="I111" s="26"/>
      <c r="J111" s="27"/>
      <c r="K111" s="26"/>
      <c r="L111" s="26"/>
      <c r="M111" s="61"/>
    </row>
    <row r="112" spans="1:13" ht="16.5" thickBot="1" x14ac:dyDescent="0.3">
      <c r="A112" s="118" t="s">
        <v>39</v>
      </c>
      <c r="B112" s="119"/>
      <c r="C112" s="119"/>
      <c r="D112" s="119"/>
      <c r="E112" s="119"/>
      <c r="F112" s="119"/>
      <c r="G112" s="119"/>
      <c r="H112" s="122"/>
      <c r="I112" s="53"/>
      <c r="J112" s="54"/>
      <c r="K112" s="156">
        <f>K113+K114+K115+K117+K118</f>
        <v>13.07</v>
      </c>
      <c r="L112" s="102"/>
      <c r="M112" s="88">
        <f>K112*12*I84</f>
        <v>89994.792000000001</v>
      </c>
    </row>
    <row r="113" spans="1:13" x14ac:dyDescent="0.25">
      <c r="A113" s="29" t="s">
        <v>40</v>
      </c>
      <c r="B113" s="38"/>
      <c r="C113" s="38"/>
      <c r="D113" s="38"/>
      <c r="E113" s="38"/>
      <c r="F113" s="38"/>
      <c r="G113" s="38"/>
      <c r="H113" s="39"/>
      <c r="I113" s="147" t="s">
        <v>41</v>
      </c>
      <c r="J113" s="148"/>
      <c r="K113" s="116">
        <v>2.72</v>
      </c>
      <c r="L113" s="146"/>
      <c r="M113" s="32">
        <f>K113*12*I84</f>
        <v>18728.831999999999</v>
      </c>
    </row>
    <row r="114" spans="1:13" x14ac:dyDescent="0.25">
      <c r="A114" s="34" t="s">
        <v>42</v>
      </c>
      <c r="B114" s="56"/>
      <c r="C114" s="56"/>
      <c r="D114" s="56"/>
      <c r="E114" s="56"/>
      <c r="F114" s="56"/>
      <c r="G114" s="56"/>
      <c r="H114" s="57"/>
      <c r="I114" s="143" t="s">
        <v>43</v>
      </c>
      <c r="J114" s="144"/>
      <c r="K114" s="111">
        <v>6.39</v>
      </c>
      <c r="L114" s="145"/>
      <c r="M114" s="32">
        <f>K114*12*I84</f>
        <v>43998.983999999989</v>
      </c>
    </row>
    <row r="115" spans="1:13" x14ac:dyDescent="0.25">
      <c r="A115" s="37" t="s">
        <v>44</v>
      </c>
      <c r="B115" s="48"/>
      <c r="C115" s="48"/>
      <c r="D115" s="48"/>
      <c r="E115" s="48"/>
      <c r="F115" s="48"/>
      <c r="G115" s="48"/>
      <c r="H115" s="49"/>
      <c r="I115" s="151" t="s">
        <v>19</v>
      </c>
      <c r="J115" s="152"/>
      <c r="K115" s="111">
        <v>0.72</v>
      </c>
      <c r="L115" s="145"/>
      <c r="M115" s="32">
        <f>K115*12*I84</f>
        <v>4957.6319999999996</v>
      </c>
    </row>
    <row r="116" spans="1:13" x14ac:dyDescent="0.25">
      <c r="A116" s="58" t="s">
        <v>45</v>
      </c>
      <c r="B116" s="30"/>
      <c r="C116" s="30"/>
      <c r="D116" s="30"/>
      <c r="E116" s="38"/>
      <c r="F116" s="38"/>
      <c r="G116" s="38"/>
      <c r="H116" s="39"/>
      <c r="I116" s="30"/>
      <c r="J116" s="31"/>
      <c r="K116" s="9"/>
      <c r="L116" s="9"/>
      <c r="M116" s="32"/>
    </row>
    <row r="117" spans="1:13" x14ac:dyDescent="0.25">
      <c r="A117" s="34" t="s">
        <v>46</v>
      </c>
      <c r="B117" s="56"/>
      <c r="C117" s="56"/>
      <c r="D117" s="56"/>
      <c r="E117" s="56"/>
      <c r="F117" s="56"/>
      <c r="G117" s="56"/>
      <c r="H117" s="57"/>
      <c r="I117" s="143" t="s">
        <v>14</v>
      </c>
      <c r="J117" s="144"/>
      <c r="K117" s="111">
        <v>0.22</v>
      </c>
      <c r="L117" s="145"/>
      <c r="M117" s="32">
        <f>K117*12*I84</f>
        <v>1514.8319999999999</v>
      </c>
    </row>
    <row r="118" spans="1:13" ht="16.5" thickBot="1" x14ac:dyDescent="0.3">
      <c r="A118" s="37" t="s">
        <v>47</v>
      </c>
      <c r="B118" s="48"/>
      <c r="C118" s="48"/>
      <c r="D118" s="48"/>
      <c r="E118" s="48"/>
      <c r="F118" s="48"/>
      <c r="G118" s="48"/>
      <c r="H118" s="49"/>
      <c r="I118" s="139" t="s">
        <v>14</v>
      </c>
      <c r="J118" s="140"/>
      <c r="K118" s="149">
        <v>3.02</v>
      </c>
      <c r="L118" s="150"/>
      <c r="M118" s="32">
        <f>K118*12*I84</f>
        <v>20794.511999999999</v>
      </c>
    </row>
    <row r="119" spans="1:13" ht="16.5" thickBot="1" x14ac:dyDescent="0.3">
      <c r="A119" s="129" t="s">
        <v>48</v>
      </c>
      <c r="B119" s="130"/>
      <c r="C119" s="130"/>
      <c r="D119" s="130"/>
      <c r="E119" s="130"/>
      <c r="F119" s="130"/>
      <c r="G119" s="130"/>
      <c r="H119" s="131"/>
      <c r="I119" s="53"/>
      <c r="J119" s="54"/>
      <c r="K119" s="123">
        <f>K120+K121+K123+K124+K125+K126</f>
        <v>3.1199999999999997</v>
      </c>
      <c r="L119" s="102"/>
      <c r="M119" s="88">
        <f>K119*12*I84</f>
        <v>21483.071999999996</v>
      </c>
    </row>
    <row r="120" spans="1:13" x14ac:dyDescent="0.25">
      <c r="A120" s="59" t="s">
        <v>49</v>
      </c>
      <c r="B120" s="30"/>
      <c r="C120" s="30"/>
      <c r="D120" s="30"/>
      <c r="E120" s="30"/>
      <c r="F120" s="38"/>
      <c r="G120" s="38"/>
      <c r="H120" s="39"/>
      <c r="I120" s="60"/>
      <c r="J120" s="10"/>
      <c r="K120" s="116">
        <v>0.18</v>
      </c>
      <c r="L120" s="146"/>
      <c r="M120" s="32">
        <f>K120*12*I84</f>
        <v>1239.4079999999999</v>
      </c>
    </row>
    <row r="121" spans="1:13" x14ac:dyDescent="0.25">
      <c r="A121" s="4" t="s">
        <v>50</v>
      </c>
      <c r="B121" s="5"/>
      <c r="C121" s="5"/>
      <c r="D121" s="5"/>
      <c r="E121" s="5"/>
      <c r="F121" s="48"/>
      <c r="G121" s="48"/>
      <c r="H121" s="49"/>
      <c r="I121" s="111" t="s">
        <v>51</v>
      </c>
      <c r="J121" s="112"/>
      <c r="K121" s="111">
        <v>1.48</v>
      </c>
      <c r="L121" s="145"/>
      <c r="M121" s="32">
        <f>K121*12*I84</f>
        <v>10190.687999999998</v>
      </c>
    </row>
    <row r="122" spans="1:13" x14ac:dyDescent="0.25">
      <c r="A122" s="29" t="s">
        <v>52</v>
      </c>
      <c r="B122" s="38"/>
      <c r="C122" s="38"/>
      <c r="D122" s="38"/>
      <c r="E122" s="38"/>
      <c r="F122" s="38"/>
      <c r="G122" s="38"/>
      <c r="H122" s="39"/>
      <c r="I122" s="147" t="s">
        <v>53</v>
      </c>
      <c r="J122" s="148"/>
      <c r="L122" s="9"/>
      <c r="M122" s="32"/>
    </row>
    <row r="123" spans="1:13" x14ac:dyDescent="0.25">
      <c r="A123" s="34" t="s">
        <v>54</v>
      </c>
      <c r="B123" s="56"/>
      <c r="C123" s="56"/>
      <c r="D123" s="56"/>
      <c r="E123" s="56"/>
      <c r="F123" s="56"/>
      <c r="G123" s="56"/>
      <c r="H123" s="57"/>
      <c r="I123" s="143" t="s">
        <v>55</v>
      </c>
      <c r="J123" s="144"/>
      <c r="K123" s="111">
        <v>0.91</v>
      </c>
      <c r="L123" s="145"/>
      <c r="M123" s="32">
        <f>K123*12*I84</f>
        <v>6265.8959999999997</v>
      </c>
    </row>
    <row r="124" spans="1:13" x14ac:dyDescent="0.25">
      <c r="A124" s="34" t="s">
        <v>56</v>
      </c>
      <c r="B124" s="56"/>
      <c r="C124" s="56"/>
      <c r="D124" s="56"/>
      <c r="E124" s="56"/>
      <c r="F124" s="56"/>
      <c r="G124" s="56"/>
      <c r="H124" s="57"/>
      <c r="I124" s="143" t="s">
        <v>57</v>
      </c>
      <c r="J124" s="144"/>
      <c r="K124" s="111">
        <v>0.23</v>
      </c>
      <c r="L124" s="145"/>
      <c r="M124" s="32">
        <f>K124*12*I84</f>
        <v>1583.6880000000001</v>
      </c>
    </row>
    <row r="125" spans="1:13" x14ac:dyDescent="0.25">
      <c r="A125" s="37" t="s">
        <v>58</v>
      </c>
      <c r="B125" s="48"/>
      <c r="C125" s="48"/>
      <c r="D125" s="48"/>
      <c r="E125" s="48"/>
      <c r="F125" s="48"/>
      <c r="G125" s="48"/>
      <c r="H125" s="49"/>
      <c r="I125" s="143" t="s">
        <v>59</v>
      </c>
      <c r="J125" s="144"/>
      <c r="K125" s="137">
        <v>0.13</v>
      </c>
      <c r="L125" s="138"/>
      <c r="M125" s="32">
        <f>K125*12*I84</f>
        <v>895.12799999999993</v>
      </c>
    </row>
    <row r="126" spans="1:13" ht="16.5" thickBot="1" x14ac:dyDescent="0.3">
      <c r="A126" s="37" t="s">
        <v>60</v>
      </c>
      <c r="B126" s="48"/>
      <c r="C126" s="48"/>
      <c r="D126" s="48"/>
      <c r="E126" s="48"/>
      <c r="F126" s="48"/>
      <c r="G126" s="48"/>
      <c r="H126" s="49"/>
      <c r="I126" s="139" t="s">
        <v>61</v>
      </c>
      <c r="J126" s="140"/>
      <c r="K126" s="141">
        <v>0.19</v>
      </c>
      <c r="L126" s="142"/>
      <c r="M126" s="61">
        <f>K126*12*I84</f>
        <v>1308.2640000000001</v>
      </c>
    </row>
    <row r="127" spans="1:13" ht="16.5" thickBot="1" x14ac:dyDescent="0.3">
      <c r="A127" s="129" t="s">
        <v>104</v>
      </c>
      <c r="B127" s="130"/>
      <c r="C127" s="130"/>
      <c r="D127" s="130"/>
      <c r="E127" s="130"/>
      <c r="F127" s="130"/>
      <c r="G127" s="130"/>
      <c r="H127" s="131"/>
      <c r="I127" s="62"/>
      <c r="J127" s="63"/>
      <c r="K127" s="132">
        <f>K128+K129+K130</f>
        <v>2.0299999999999998</v>
      </c>
      <c r="L127" s="124"/>
      <c r="M127" s="88">
        <f>K127*12*I84</f>
        <v>13977.767999999998</v>
      </c>
    </row>
    <row r="128" spans="1:13" x14ac:dyDescent="0.25">
      <c r="A128" s="29" t="s">
        <v>63</v>
      </c>
      <c r="B128" s="38"/>
      <c r="C128" s="38"/>
      <c r="D128" s="38"/>
      <c r="E128" s="38"/>
      <c r="F128" s="38"/>
      <c r="G128" s="38"/>
      <c r="H128" s="39"/>
      <c r="I128" s="133" t="s">
        <v>64</v>
      </c>
      <c r="J128" s="134"/>
      <c r="K128" s="135">
        <v>0.97</v>
      </c>
      <c r="L128" s="136"/>
      <c r="M128" s="32">
        <f>K128*12*I84</f>
        <v>6679.0320000000002</v>
      </c>
    </row>
    <row r="129" spans="1:13" x14ac:dyDescent="0.25">
      <c r="A129" s="34" t="s">
        <v>65</v>
      </c>
      <c r="B129" s="56"/>
      <c r="C129" s="56"/>
      <c r="D129" s="56"/>
      <c r="E129" s="56"/>
      <c r="F129" s="56"/>
      <c r="G129" s="56"/>
      <c r="H129" s="57"/>
      <c r="I129" s="35" t="s">
        <v>66</v>
      </c>
      <c r="J129" s="36"/>
      <c r="K129" s="137">
        <v>0.85</v>
      </c>
      <c r="L129" s="138"/>
      <c r="M129" s="32">
        <f>K129*12*I84</f>
        <v>5852.7599999999993</v>
      </c>
    </row>
    <row r="130" spans="1:13" ht="16.5" thickBot="1" x14ac:dyDescent="0.3">
      <c r="A130" s="37" t="s">
        <v>58</v>
      </c>
      <c r="B130" s="48"/>
      <c r="C130" s="48"/>
      <c r="D130" s="48"/>
      <c r="E130" s="48"/>
      <c r="F130" s="48"/>
      <c r="G130" s="48"/>
      <c r="H130" s="49"/>
      <c r="I130" s="139" t="s">
        <v>59</v>
      </c>
      <c r="J130" s="140"/>
      <c r="K130" s="141">
        <v>0.21</v>
      </c>
      <c r="L130" s="142"/>
      <c r="M130" s="32">
        <f>K130*12*I84</f>
        <v>1445.9759999999999</v>
      </c>
    </row>
    <row r="131" spans="1:13" ht="16.5" thickBot="1" x14ac:dyDescent="0.3">
      <c r="A131" s="64" t="s">
        <v>105</v>
      </c>
      <c r="B131" s="65"/>
      <c r="C131" s="65"/>
      <c r="D131" s="65"/>
      <c r="E131" s="65"/>
      <c r="F131" s="65"/>
      <c r="G131" s="65"/>
      <c r="H131" s="66"/>
      <c r="I131" s="125" t="s">
        <v>68</v>
      </c>
      <c r="J131" s="126"/>
      <c r="K131" s="127">
        <v>49.51</v>
      </c>
      <c r="L131" s="128"/>
      <c r="M131" s="88">
        <f>K131*12*I84</f>
        <v>340906.05599999998</v>
      </c>
    </row>
    <row r="132" spans="1:13" ht="16.5" thickBot="1" x14ac:dyDescent="0.3">
      <c r="A132" s="118" t="s">
        <v>106</v>
      </c>
      <c r="B132" s="119"/>
      <c r="C132" s="119"/>
      <c r="D132" s="119"/>
      <c r="E132" s="119"/>
      <c r="F132" s="119"/>
      <c r="G132" s="119"/>
      <c r="H132" s="122"/>
      <c r="I132" s="53"/>
      <c r="J132" s="54"/>
      <c r="K132" s="123">
        <v>2.4</v>
      </c>
      <c r="L132" s="124"/>
      <c r="M132" s="88">
        <f>K132*12*I84</f>
        <v>16525.439999999999</v>
      </c>
    </row>
    <row r="133" spans="1:13" x14ac:dyDescent="0.25">
      <c r="A133" s="33" t="s">
        <v>70</v>
      </c>
      <c r="B133" s="46"/>
      <c r="C133" s="46"/>
      <c r="D133" s="46"/>
      <c r="E133" s="46"/>
      <c r="F133" s="46"/>
      <c r="G133" s="46"/>
      <c r="H133" s="47"/>
      <c r="I133" s="116" t="s">
        <v>71</v>
      </c>
      <c r="J133" s="117"/>
      <c r="K133" s="74"/>
      <c r="L133" s="74"/>
      <c r="M133" s="32"/>
    </row>
    <row r="134" spans="1:13" x14ac:dyDescent="0.25">
      <c r="A134" s="33" t="s">
        <v>72</v>
      </c>
      <c r="B134" s="46"/>
      <c r="C134" s="46"/>
      <c r="D134" s="46"/>
      <c r="E134" s="46"/>
      <c r="F134" s="46"/>
      <c r="G134" s="46"/>
      <c r="H134" s="47"/>
      <c r="I134" s="9"/>
      <c r="J134" s="10"/>
      <c r="K134" s="74"/>
      <c r="L134" s="74"/>
      <c r="M134" s="32"/>
    </row>
    <row r="135" spans="1:13" ht="16.5" thickBot="1" x14ac:dyDescent="0.3">
      <c r="A135" s="33" t="s">
        <v>73</v>
      </c>
      <c r="B135" s="46"/>
      <c r="C135" s="46"/>
      <c r="D135" s="46"/>
      <c r="E135" s="46"/>
      <c r="F135" s="46"/>
      <c r="G135" s="46"/>
      <c r="H135" s="47"/>
      <c r="I135" s="8"/>
      <c r="J135" s="10"/>
      <c r="K135" s="74"/>
      <c r="L135" s="74"/>
      <c r="M135" s="32"/>
    </row>
    <row r="136" spans="1:13" ht="16.5" thickBot="1" x14ac:dyDescent="0.3">
      <c r="A136" s="64" t="s">
        <v>107</v>
      </c>
      <c r="B136" s="65"/>
      <c r="C136" s="65"/>
      <c r="D136" s="65"/>
      <c r="E136" s="65"/>
      <c r="F136" s="65"/>
      <c r="G136" s="65"/>
      <c r="H136" s="66"/>
      <c r="I136" s="53"/>
      <c r="J136" s="54"/>
      <c r="K136" s="123">
        <v>0.11</v>
      </c>
      <c r="L136" s="124"/>
      <c r="M136" s="88">
        <f>K136*12*I84</f>
        <v>757.41599999999994</v>
      </c>
    </row>
    <row r="137" spans="1:13" x14ac:dyDescent="0.25">
      <c r="A137" s="33" t="s">
        <v>75</v>
      </c>
      <c r="B137" s="46"/>
      <c r="C137" s="46"/>
      <c r="D137" s="46"/>
      <c r="E137" s="46"/>
      <c r="F137" s="46"/>
      <c r="G137" s="46"/>
      <c r="H137" s="47"/>
      <c r="I137" s="116" t="s">
        <v>14</v>
      </c>
      <c r="J137" s="117"/>
      <c r="K137" s="83"/>
      <c r="L137" s="74"/>
      <c r="M137" s="32"/>
    </row>
    <row r="138" spans="1:13" ht="16.5" thickBot="1" x14ac:dyDescent="0.3">
      <c r="A138" s="33" t="s">
        <v>76</v>
      </c>
      <c r="B138" s="46"/>
      <c r="C138" s="46"/>
      <c r="D138" s="46"/>
      <c r="E138" s="46"/>
      <c r="F138" s="46"/>
      <c r="G138" s="46"/>
      <c r="H138" s="47"/>
      <c r="I138" s="9"/>
      <c r="J138" s="10"/>
      <c r="K138" s="83"/>
      <c r="L138" s="74"/>
      <c r="M138" s="32"/>
    </row>
    <row r="139" spans="1:13" ht="16.5" thickBot="1" x14ac:dyDescent="0.3">
      <c r="A139" s="118" t="s">
        <v>77</v>
      </c>
      <c r="B139" s="119"/>
      <c r="C139" s="119"/>
      <c r="D139" s="119"/>
      <c r="E139" s="119"/>
      <c r="F139" s="119"/>
      <c r="G139" s="119"/>
      <c r="H139" s="122"/>
      <c r="I139" s="53"/>
      <c r="J139" s="54"/>
      <c r="K139" s="123">
        <v>8.9</v>
      </c>
      <c r="L139" s="124"/>
      <c r="M139" s="88">
        <f>K139*12*I84</f>
        <v>61281.840000000004</v>
      </c>
    </row>
    <row r="140" spans="1:13" x14ac:dyDescent="0.25">
      <c r="A140" s="33" t="s">
        <v>78</v>
      </c>
      <c r="B140" s="67"/>
      <c r="C140" s="67"/>
      <c r="D140" s="67"/>
      <c r="E140" s="67"/>
      <c r="F140" s="46"/>
      <c r="G140" s="67"/>
      <c r="H140" s="47"/>
      <c r="I140" s="111" t="s">
        <v>79</v>
      </c>
      <c r="J140" s="112"/>
      <c r="K140" s="74"/>
      <c r="L140" s="74"/>
      <c r="M140" s="32"/>
    </row>
    <row r="141" spans="1:13" x14ac:dyDescent="0.25">
      <c r="A141" s="33" t="s">
        <v>80</v>
      </c>
      <c r="B141" s="67"/>
      <c r="C141" s="67"/>
      <c r="D141" s="67"/>
      <c r="E141" s="67"/>
      <c r="F141" s="46"/>
      <c r="G141" s="67"/>
      <c r="H141" s="47"/>
      <c r="I141" s="111" t="s">
        <v>81</v>
      </c>
      <c r="J141" s="112"/>
      <c r="K141" s="74"/>
      <c r="L141" s="74"/>
      <c r="M141" s="32"/>
    </row>
    <row r="142" spans="1:13" x14ac:dyDescent="0.25">
      <c r="A142" s="33" t="s">
        <v>82</v>
      </c>
      <c r="B142" s="67"/>
      <c r="C142" s="67"/>
      <c r="D142" s="67"/>
      <c r="E142" s="67"/>
      <c r="F142" s="46"/>
      <c r="G142" s="67"/>
      <c r="H142" s="47"/>
      <c r="I142" s="111" t="s">
        <v>83</v>
      </c>
      <c r="J142" s="112"/>
      <c r="K142" s="74"/>
      <c r="L142" s="74"/>
      <c r="M142" s="32"/>
    </row>
    <row r="143" spans="1:13" x14ac:dyDescent="0.25">
      <c r="A143" s="33" t="s">
        <v>84</v>
      </c>
      <c r="B143" s="67"/>
      <c r="C143" s="67"/>
      <c r="D143" s="67"/>
      <c r="E143" s="67"/>
      <c r="F143" s="46"/>
      <c r="G143" s="67"/>
      <c r="H143" s="47"/>
      <c r="I143" s="111" t="s">
        <v>85</v>
      </c>
      <c r="J143" s="112"/>
      <c r="K143" s="74"/>
      <c r="L143" s="74"/>
      <c r="M143" s="32"/>
    </row>
    <row r="144" spans="1:13" x14ac:dyDescent="0.25">
      <c r="A144" s="33" t="s">
        <v>86</v>
      </c>
      <c r="B144" s="67"/>
      <c r="C144" s="67"/>
      <c r="D144" s="67"/>
      <c r="E144" s="67"/>
      <c r="F144" s="46"/>
      <c r="G144" s="67"/>
      <c r="H144" s="47"/>
      <c r="I144" s="111" t="s">
        <v>87</v>
      </c>
      <c r="J144" s="112"/>
      <c r="K144" s="74"/>
      <c r="L144" s="74"/>
      <c r="M144" s="32"/>
    </row>
    <row r="145" spans="1:13" x14ac:dyDescent="0.25">
      <c r="A145" s="33" t="s">
        <v>88</v>
      </c>
      <c r="B145" s="67"/>
      <c r="C145" s="67"/>
      <c r="D145" s="67"/>
      <c r="E145" s="67"/>
      <c r="F145" s="46"/>
      <c r="G145" s="67"/>
      <c r="H145" s="47"/>
      <c r="I145" s="9"/>
      <c r="J145" s="10"/>
      <c r="K145" s="74"/>
      <c r="L145" s="74"/>
      <c r="M145" s="32"/>
    </row>
    <row r="146" spans="1:13" x14ac:dyDescent="0.25">
      <c r="A146" s="33" t="s">
        <v>89</v>
      </c>
      <c r="B146" s="67"/>
      <c r="C146" s="67"/>
      <c r="D146" s="67"/>
      <c r="E146" s="67"/>
      <c r="F146" s="46"/>
      <c r="G146" s="67"/>
      <c r="H146" s="47"/>
      <c r="I146" s="9"/>
      <c r="J146" s="10"/>
      <c r="K146" s="74"/>
      <c r="L146" s="74"/>
      <c r="M146" s="32"/>
    </row>
    <row r="147" spans="1:13" x14ac:dyDescent="0.25">
      <c r="A147" s="33" t="s">
        <v>90</v>
      </c>
      <c r="B147" s="67"/>
      <c r="C147" s="67"/>
      <c r="D147" s="67"/>
      <c r="E147" s="67"/>
      <c r="F147" s="46"/>
      <c r="G147" s="67"/>
      <c r="H147" s="47"/>
      <c r="I147" s="9"/>
      <c r="J147" s="10"/>
      <c r="K147" s="74"/>
      <c r="L147" s="74"/>
      <c r="M147" s="32"/>
    </row>
    <row r="148" spans="1:13" x14ac:dyDescent="0.25">
      <c r="A148" s="33" t="s">
        <v>91</v>
      </c>
      <c r="B148" s="67"/>
      <c r="C148" s="67"/>
      <c r="D148" s="67"/>
      <c r="E148" s="67"/>
      <c r="F148" s="46"/>
      <c r="G148" s="67"/>
      <c r="H148" s="47"/>
      <c r="I148" s="9"/>
      <c r="J148" s="10"/>
      <c r="K148" s="74"/>
      <c r="L148" s="74"/>
      <c r="M148" s="32"/>
    </row>
    <row r="149" spans="1:13" x14ac:dyDescent="0.25">
      <c r="A149" s="33" t="s">
        <v>92</v>
      </c>
      <c r="B149" s="67"/>
      <c r="C149" s="67"/>
      <c r="D149" s="67"/>
      <c r="E149" s="67"/>
      <c r="F149" s="46"/>
      <c r="G149" s="67"/>
      <c r="H149" s="47"/>
      <c r="I149" s="9"/>
      <c r="J149" s="10"/>
      <c r="K149" s="74"/>
      <c r="L149" s="74"/>
      <c r="M149" s="32"/>
    </row>
    <row r="150" spans="1:13" ht="16.5" thickBot="1" x14ac:dyDescent="0.3">
      <c r="A150" s="113" t="s">
        <v>93</v>
      </c>
      <c r="B150" s="114"/>
      <c r="C150" s="114"/>
      <c r="D150" s="114"/>
      <c r="E150" s="114"/>
      <c r="F150" s="114"/>
      <c r="G150" s="114"/>
      <c r="H150" s="115"/>
      <c r="I150" s="9"/>
      <c r="J150" s="10"/>
      <c r="K150" s="9"/>
      <c r="L150" s="9"/>
      <c r="M150" s="32"/>
    </row>
    <row r="151" spans="1:13" x14ac:dyDescent="0.25">
      <c r="A151" s="77" t="s">
        <v>94</v>
      </c>
      <c r="B151" s="78"/>
      <c r="C151" s="78"/>
      <c r="D151" s="78"/>
      <c r="E151" s="78"/>
      <c r="F151" s="78"/>
      <c r="G151" s="78"/>
      <c r="H151" s="78"/>
      <c r="I151" s="116" t="s">
        <v>95</v>
      </c>
      <c r="J151" s="117"/>
      <c r="K151" s="16"/>
      <c r="L151" s="16"/>
      <c r="M151" s="87"/>
    </row>
    <row r="152" spans="1:13" ht="16.5" thickBot="1" x14ac:dyDescent="0.3">
      <c r="A152" s="68" t="s">
        <v>96</v>
      </c>
      <c r="B152" s="69"/>
      <c r="C152" s="69"/>
      <c r="D152" s="69"/>
      <c r="E152" s="69"/>
      <c r="F152" s="69"/>
      <c r="G152" s="69"/>
      <c r="H152" s="69"/>
      <c r="I152" s="70"/>
      <c r="J152" s="27"/>
      <c r="K152" s="26"/>
      <c r="L152" s="26"/>
      <c r="M152" s="61"/>
    </row>
    <row r="153" spans="1:13" ht="16.5" thickBot="1" x14ac:dyDescent="0.3">
      <c r="A153" s="118" t="s">
        <v>97</v>
      </c>
      <c r="B153" s="119"/>
      <c r="C153" s="119"/>
      <c r="D153" s="119"/>
      <c r="E153" s="119"/>
      <c r="F153" s="119"/>
      <c r="G153" s="119"/>
      <c r="H153" s="120"/>
      <c r="I153" s="103" t="s">
        <v>98</v>
      </c>
      <c r="J153" s="121"/>
      <c r="K153" s="101">
        <v>1.85</v>
      </c>
      <c r="L153" s="102"/>
      <c r="M153" s="88">
        <f>K153*12*I84</f>
        <v>12738.36</v>
      </c>
    </row>
    <row r="154" spans="1:13" ht="16.5" thickBot="1" x14ac:dyDescent="0.3">
      <c r="A154" s="79" t="s">
        <v>126</v>
      </c>
      <c r="B154" s="80"/>
      <c r="C154" s="80"/>
      <c r="D154" s="80"/>
      <c r="E154" s="80"/>
      <c r="F154" s="80"/>
      <c r="G154" s="80"/>
      <c r="H154" s="80"/>
      <c r="I154" s="103" t="s">
        <v>95</v>
      </c>
      <c r="J154" s="104"/>
      <c r="K154" s="105">
        <v>0.37</v>
      </c>
      <c r="L154" s="106"/>
      <c r="M154" s="88">
        <f>K154*I84*12</f>
        <v>2547.6719999999996</v>
      </c>
    </row>
    <row r="155" spans="1:13" ht="16.5" thickBot="1" x14ac:dyDescent="0.3">
      <c r="A155" s="79" t="s">
        <v>99</v>
      </c>
      <c r="B155" s="80"/>
      <c r="C155" s="80"/>
      <c r="D155" s="80"/>
      <c r="E155" s="80"/>
      <c r="F155" s="80"/>
      <c r="G155" s="80"/>
      <c r="H155" s="80"/>
      <c r="I155" s="75"/>
      <c r="J155" s="76"/>
      <c r="K155" s="105"/>
      <c r="L155" s="106"/>
      <c r="M155" s="88">
        <f>K155*I84*12</f>
        <v>0</v>
      </c>
    </row>
    <row r="156" spans="1:13" x14ac:dyDescent="0.25">
      <c r="A156" s="107" t="s">
        <v>100</v>
      </c>
      <c r="B156" s="108"/>
      <c r="C156" s="108"/>
      <c r="D156" s="108"/>
      <c r="E156" s="108"/>
      <c r="F156" s="108"/>
      <c r="G156" s="108"/>
      <c r="H156" s="108"/>
      <c r="I156" s="72"/>
      <c r="J156" s="89"/>
      <c r="K156" s="109">
        <v>93.43</v>
      </c>
      <c r="L156" s="110"/>
      <c r="M156" s="90">
        <f>K156*12*I84</f>
        <v>643321.60800000001</v>
      </c>
    </row>
    <row r="157" spans="1:13" x14ac:dyDescent="0.25">
      <c r="A157" s="92" t="s">
        <v>101</v>
      </c>
      <c r="B157" s="92"/>
      <c r="C157" s="92"/>
      <c r="D157" s="92"/>
      <c r="E157" s="92"/>
      <c r="F157" s="92"/>
      <c r="G157" s="92"/>
      <c r="H157" s="92"/>
      <c r="I157" s="92"/>
      <c r="J157" s="93"/>
      <c r="K157" s="94">
        <v>4.67</v>
      </c>
      <c r="L157" s="95"/>
      <c r="M157" s="91">
        <f>K157*12*I84</f>
        <v>32155.751999999997</v>
      </c>
    </row>
    <row r="158" spans="1:13" ht="16.5" thickBot="1" x14ac:dyDescent="0.3">
      <c r="A158" s="96" t="s">
        <v>102</v>
      </c>
      <c r="B158" s="96"/>
      <c r="C158" s="96"/>
      <c r="D158" s="96"/>
      <c r="E158" s="96"/>
      <c r="F158" s="96"/>
      <c r="G158" s="96"/>
      <c r="H158" s="96"/>
      <c r="I158" s="97"/>
      <c r="J158" s="98"/>
      <c r="K158" s="99">
        <f>K154+K153+K139+K110+K95+K85</f>
        <v>98.100000000000023</v>
      </c>
      <c r="L158" s="100"/>
      <c r="M158" s="91">
        <f>M155+M154+M153+M151+M139+M110+M95+M85</f>
        <v>675477.36</v>
      </c>
    </row>
  </sheetData>
  <mergeCells count="202">
    <mergeCell ref="A1:M1"/>
    <mergeCell ref="A2:M2"/>
    <mergeCell ref="K3:L3"/>
    <mergeCell ref="C4:E4"/>
    <mergeCell ref="I4:J4"/>
    <mergeCell ref="K4:L4"/>
    <mergeCell ref="I11:J11"/>
    <mergeCell ref="K11:L11"/>
    <mergeCell ref="I12:J12"/>
    <mergeCell ref="I13:J13"/>
    <mergeCell ref="I14:J14"/>
    <mergeCell ref="K14:L14"/>
    <mergeCell ref="K5:L5"/>
    <mergeCell ref="I6:J6"/>
    <mergeCell ref="K6:L6"/>
    <mergeCell ref="I7:J7"/>
    <mergeCell ref="K7:L7"/>
    <mergeCell ref="K8:L8"/>
    <mergeCell ref="I22:J22"/>
    <mergeCell ref="I23:J23"/>
    <mergeCell ref="I24:J24"/>
    <mergeCell ref="I25:J25"/>
    <mergeCell ref="K25:L25"/>
    <mergeCell ref="I26:J26"/>
    <mergeCell ref="I15:J15"/>
    <mergeCell ref="I16:J16"/>
    <mergeCell ref="K17:L17"/>
    <mergeCell ref="K18:L18"/>
    <mergeCell ref="I20:J20"/>
    <mergeCell ref="K20:L20"/>
    <mergeCell ref="A39:H39"/>
    <mergeCell ref="K39:L39"/>
    <mergeCell ref="I33:J33"/>
    <mergeCell ref="K33:L33"/>
    <mergeCell ref="I34:J34"/>
    <mergeCell ref="K34:L34"/>
    <mergeCell ref="I35:J35"/>
    <mergeCell ref="K35:L35"/>
    <mergeCell ref="I27:J27"/>
    <mergeCell ref="K27:L27"/>
    <mergeCell ref="I29:J29"/>
    <mergeCell ref="I30:J30"/>
    <mergeCell ref="K31:L31"/>
    <mergeCell ref="A32:H32"/>
    <mergeCell ref="K32:L32"/>
    <mergeCell ref="K40:L40"/>
    <mergeCell ref="I41:J41"/>
    <mergeCell ref="K41:L41"/>
    <mergeCell ref="I42:J42"/>
    <mergeCell ref="I43:J43"/>
    <mergeCell ref="K43:L43"/>
    <mergeCell ref="I37:J37"/>
    <mergeCell ref="K37:L37"/>
    <mergeCell ref="I38:J38"/>
    <mergeCell ref="K38:L38"/>
    <mergeCell ref="I48:J48"/>
    <mergeCell ref="K48:L48"/>
    <mergeCell ref="A49:H49"/>
    <mergeCell ref="K49:L49"/>
    <mergeCell ref="I50:J50"/>
    <mergeCell ref="K50:L50"/>
    <mergeCell ref="I44:J44"/>
    <mergeCell ref="K44:L44"/>
    <mergeCell ref="I45:J45"/>
    <mergeCell ref="I46:J46"/>
    <mergeCell ref="K46:L46"/>
    <mergeCell ref="I47:J47"/>
    <mergeCell ref="K47:L47"/>
    <mergeCell ref="I55:J55"/>
    <mergeCell ref="K55:L55"/>
    <mergeCell ref="A56:H56"/>
    <mergeCell ref="I56:J56"/>
    <mergeCell ref="K56:L56"/>
    <mergeCell ref="K57:L57"/>
    <mergeCell ref="I51:J51"/>
    <mergeCell ref="K51:L51"/>
    <mergeCell ref="I52:J52"/>
    <mergeCell ref="K53:L53"/>
    <mergeCell ref="I54:J54"/>
    <mergeCell ref="K54:L54"/>
    <mergeCell ref="I64:J64"/>
    <mergeCell ref="I65:J65"/>
    <mergeCell ref="I70:J70"/>
    <mergeCell ref="A72:H72"/>
    <mergeCell ref="I72:J72"/>
    <mergeCell ref="K72:L72"/>
    <mergeCell ref="I58:J58"/>
    <mergeCell ref="A60:H60"/>
    <mergeCell ref="K60:L60"/>
    <mergeCell ref="I61:J61"/>
    <mergeCell ref="I62:J62"/>
    <mergeCell ref="I63:J63"/>
    <mergeCell ref="A76:H76"/>
    <mergeCell ref="I76:J76"/>
    <mergeCell ref="K76:L76"/>
    <mergeCell ref="A77:H77"/>
    <mergeCell ref="I77:J77"/>
    <mergeCell ref="K77:L77"/>
    <mergeCell ref="A73:H73"/>
    <mergeCell ref="I73:J73"/>
    <mergeCell ref="K73:L73"/>
    <mergeCell ref="K74:L74"/>
    <mergeCell ref="A75:H75"/>
    <mergeCell ref="K75:L75"/>
    <mergeCell ref="I83:J83"/>
    <mergeCell ref="K83:L83"/>
    <mergeCell ref="I84:J84"/>
    <mergeCell ref="K84:L84"/>
    <mergeCell ref="K85:L85"/>
    <mergeCell ref="I88:J88"/>
    <mergeCell ref="K88:L88"/>
    <mergeCell ref="A78:L78"/>
    <mergeCell ref="A79:L79"/>
    <mergeCell ref="C81:E81"/>
    <mergeCell ref="I81:J81"/>
    <mergeCell ref="K81:L81"/>
    <mergeCell ref="K82:L82"/>
    <mergeCell ref="K94:L94"/>
    <mergeCell ref="K95:L95"/>
    <mergeCell ref="I97:J97"/>
    <mergeCell ref="K97:L97"/>
    <mergeCell ref="I99:J99"/>
    <mergeCell ref="I100:J100"/>
    <mergeCell ref="I89:J89"/>
    <mergeCell ref="I90:J90"/>
    <mergeCell ref="I91:J91"/>
    <mergeCell ref="K91:L91"/>
    <mergeCell ref="I92:J92"/>
    <mergeCell ref="I93:J93"/>
    <mergeCell ref="I107:J107"/>
    <mergeCell ref="I108:J108"/>
    <mergeCell ref="I109:J109"/>
    <mergeCell ref="K110:L110"/>
    <mergeCell ref="A112:H112"/>
    <mergeCell ref="K112:L112"/>
    <mergeCell ref="I101:J101"/>
    <mergeCell ref="I102:J102"/>
    <mergeCell ref="K102:L102"/>
    <mergeCell ref="I103:J103"/>
    <mergeCell ref="I105:J105"/>
    <mergeCell ref="K105:L105"/>
    <mergeCell ref="I117:J117"/>
    <mergeCell ref="K117:L117"/>
    <mergeCell ref="I118:J118"/>
    <mergeCell ref="K118:L118"/>
    <mergeCell ref="A119:H119"/>
    <mergeCell ref="K119:L119"/>
    <mergeCell ref="I113:J113"/>
    <mergeCell ref="K113:L113"/>
    <mergeCell ref="I114:J114"/>
    <mergeCell ref="K114:L114"/>
    <mergeCell ref="I115:J115"/>
    <mergeCell ref="K115:L115"/>
    <mergeCell ref="I124:J124"/>
    <mergeCell ref="K124:L124"/>
    <mergeCell ref="I125:J125"/>
    <mergeCell ref="K125:L125"/>
    <mergeCell ref="I126:J126"/>
    <mergeCell ref="K126:L126"/>
    <mergeCell ref="K120:L120"/>
    <mergeCell ref="I121:J121"/>
    <mergeCell ref="K121:L121"/>
    <mergeCell ref="I122:J122"/>
    <mergeCell ref="I123:J123"/>
    <mergeCell ref="K123:L123"/>
    <mergeCell ref="I131:J131"/>
    <mergeCell ref="K131:L131"/>
    <mergeCell ref="A132:H132"/>
    <mergeCell ref="K132:L132"/>
    <mergeCell ref="I133:J133"/>
    <mergeCell ref="K136:L136"/>
    <mergeCell ref="A127:H127"/>
    <mergeCell ref="K127:L127"/>
    <mergeCell ref="I128:J128"/>
    <mergeCell ref="K128:L128"/>
    <mergeCell ref="K129:L129"/>
    <mergeCell ref="I130:J130"/>
    <mergeCell ref="K130:L130"/>
    <mergeCell ref="I143:J143"/>
    <mergeCell ref="I144:J144"/>
    <mergeCell ref="A150:H150"/>
    <mergeCell ref="I151:J151"/>
    <mergeCell ref="A153:H153"/>
    <mergeCell ref="I153:J153"/>
    <mergeCell ref="I137:J137"/>
    <mergeCell ref="A139:H139"/>
    <mergeCell ref="K139:L139"/>
    <mergeCell ref="I140:J140"/>
    <mergeCell ref="I141:J141"/>
    <mergeCell ref="I142:J142"/>
    <mergeCell ref="A157:H157"/>
    <mergeCell ref="I157:J157"/>
    <mergeCell ref="K157:L157"/>
    <mergeCell ref="A158:H158"/>
    <mergeCell ref="I158:J158"/>
    <mergeCell ref="K158:L158"/>
    <mergeCell ref="K153:L153"/>
    <mergeCell ref="I154:J154"/>
    <mergeCell ref="K154:L154"/>
    <mergeCell ref="K155:L155"/>
    <mergeCell ref="A156:H156"/>
    <mergeCell ref="K156:L156"/>
  </mergeCells>
  <pageMargins left="0.70866141732283472" right="0.51181102362204722" top="0.74803149606299213" bottom="0.35433070866141736" header="0.31496062992125984" footer="0.31496062992125984"/>
  <pageSetup paperSize="9" scale="60" orientation="portrait" r:id="rId1"/>
  <rowBreaks count="1" manualBreakCount="1">
    <brk id="7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ндс</vt:lpstr>
      <vt:lpstr>ндс!Область_печати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2026-02-05T08:43:43Z</dcterms:modified>
</cp:coreProperties>
</file>